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VIRANGANA VIJAY GAVANAKAR  - SBI\"/>
    </mc:Choice>
  </mc:AlternateContent>
  <xr:revisionPtr revIDLastSave="0" documentId="13_ncr:1_{A1EA1043-2260-4FBC-8BAA-AD41C6C0D815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F33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<sst xmlns="http://schemas.openxmlformats.org/spreadsheetml/2006/main" count="50" uniqueCount="43">
  <si>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</si>
  <si>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</si>
  <si>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</si>
  <si>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</si>
  <si>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</si>
  <si>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</si>
  <si>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</si>
  <si>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</si>
  <si>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</si>
  <si>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</si>
  <si>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</si>
  <si>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</si>
  <si>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</si>
  <si>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</si>
  <si>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</si>
  <si>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</si>
  <si>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</si>
  <si>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</si>
  <si>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</si>
  <si>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</si>
  <si>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</si>
  <si>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</si>
  <si>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</si>
  <si>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</si>
  <si>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</si>
  <si>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</si>
  <si>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</si>
  <si>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</si>
  <si>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</si>
  <si>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</si>
  <si>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</si>
  <si>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</si>
  <si>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</si>
  <si>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</si>
  <si>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</si>
  <si>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</si>
  <si>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</si>
  <si>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</si>
  <si>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</si>
  <si>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Belapur ) - VIRANGANA VIJAY GAVANAKAR</t>
  </si>
  <si>
    <t>Agree CA</t>
  </si>
  <si>
    <t>FB</t>
  </si>
  <si>
    <t>As pe Full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</si>
</sst>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48</xdr:row>
      <xdr:rowOff>10739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7F39E6-98E1-4EE8-B7B7-F547B12A3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869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542925</xdr:colOff>
      <xdr:row>7</xdr:row>
      <xdr:rowOff>28575</xdr:rowOff>
    </xdr:from>
    <xdr:to>
      <xdr:col>16</xdr:col>
      <xdr:colOff>10727</xdr:colOff>
      <xdr:row>46</xdr:row>
      <xdr:rowOff>86770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D69E80D-6FE0-4FD3-8D7A-3C94BAA33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2525" y="1362075"/>
          <a:ext cx="8611802" cy="74876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201244</xdr:colOff>
      <xdr:row>39</xdr:row>
      <xdr:rowOff>1010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F0EE43-E6D2-4117-BC21-F22DFB2F6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35644" cy="72400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35</xdr:row>
      <xdr:rowOff>162805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F7821A-4595-4AA5-98DC-E670C4A6C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63064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11</xdr:col>
      <xdr:colOff>429621</xdr:colOff>
      <xdr:row>53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D93B76-3C0E-4FC0-907B-27A0A12F5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135221" cy="87737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17</xdr:col>
      <xdr:colOff>324831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BC19D5-3B00-469E-8DE3-D1AF123F2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030431" cy="89261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6" zoomScaleNormal="100" workbookViewId="0">
      <selection activeCell="W42" sqref="W4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482</v>
      </c>
      <c r="C3" s="4">
        <f>B3*1.2</f>
        <v>578.4</v>
      </c>
      <c r="D3" s="4">
        <f t="shared" ref="D3:D14" si="2">C3*1.2</f>
        <v>694.07999999999993</v>
      </c>
      <c r="E3" s="5">
        <f t="shared" ref="E3:E14" si="3">R3</f>
        <v>4000000</v>
      </c>
      <c r="F3" s="9">
        <f t="shared" ref="F3:F14" si="4">ROUND((E3/B3),0)</f>
        <v>8299</v>
      </c>
      <c r="G3" s="9">
        <f t="shared" ref="G3:G14" si="5">ROUND((E3/C3),0)</f>
        <v>6916</v>
      </c>
      <c r="H3" s="9">
        <f t="shared" ref="H3:H14" si="6">ROUND((E3/D3),0)</f>
        <v>5763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482</v>
      </c>
      <c r="R3" s="2">
        <v>4000000</v>
      </c>
    </row>
    <row r="4" spans="1:20" s="43" customFormat="1" x14ac:dyDescent="0.25">
      <c r="A4" s="41">
        <f t="shared" ref="A4:A9" si="9">N4</f>
        <v>0</v>
      </c>
      <c r="B4" s="41">
        <f t="shared" ref="B4:B9" si="10">Q4</f>
        <v>482</v>
      </c>
      <c r="C4" s="41">
        <f t="shared" ref="C4:C9" si="11">B4*1.2</f>
        <v>578.4</v>
      </c>
      <c r="D4" s="41">
        <f t="shared" ref="D4:D9" si="12">C4*1.2</f>
        <v>694.07999999999993</v>
      </c>
      <c r="E4" s="42">
        <f t="shared" ref="E4:E9" si="13">R4</f>
        <v>4300000</v>
      </c>
      <c r="F4" s="41">
        <f t="shared" ref="F4:F9" si="14">ROUND((E4/B4),0)</f>
        <v>8921</v>
      </c>
      <c r="G4" s="41">
        <f t="shared" ref="G4:G9" si="15">ROUND((E4/C4),0)</f>
        <v>7434</v>
      </c>
      <c r="H4" s="41">
        <f t="shared" ref="H4:H9" si="16">ROUND((E4/D4),0)</f>
        <v>6195</v>
      </c>
      <c r="I4" s="41" t="e">
        <f>#REF!</f>
        <v>#REF!</v>
      </c>
      <c r="J4" s="41">
        <f t="shared" ref="J4:J9" si="17">S4</f>
        <v>0</v>
      </c>
      <c r="O4" s="43">
        <v>0</v>
      </c>
      <c r="P4" s="43">
        <f t="shared" ref="P4:P9" si="18">O4/1.2</f>
        <v>0</v>
      </c>
      <c r="Q4" s="43">
        <v>482</v>
      </c>
      <c r="R4" s="44">
        <v>4300000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ref="Q5:Q9" si="19">P5/1.2</f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36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x14ac:dyDescent="0.25">
      <c r="A16" s="4">
        <f t="shared" ref="A16:A28" si="32">N16</f>
        <v>0</v>
      </c>
      <c r="B16" s="4">
        <f t="shared" ref="B16:B28" si="33">Q16</f>
        <v>670</v>
      </c>
      <c r="C16" s="4">
        <f>B16*1.2</f>
        <v>804</v>
      </c>
      <c r="D16" s="4">
        <f t="shared" ref="D16:D28" si="34">C16*1.2</f>
        <v>964.8</v>
      </c>
      <c r="E16" s="5">
        <f t="shared" ref="E16:E28" si="35">R16</f>
        <v>8000000</v>
      </c>
      <c r="F16" s="9">
        <f t="shared" ref="F16:F28" si="36">ROUND((E16/B16),0)</f>
        <v>11940</v>
      </c>
      <c r="G16" s="9">
        <f t="shared" ref="G16:G28" si="37">ROUND((E16/C16),0)</f>
        <v>9950</v>
      </c>
      <c r="H16" s="9">
        <f t="shared" ref="H16:H28" si="38">ROUND((E16/D16),0)</f>
        <v>8292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670</v>
      </c>
      <c r="R16" s="2">
        <v>8000000</v>
      </c>
    </row>
    <row r="17" spans="1:24" x14ac:dyDescent="0.25">
      <c r="A17" s="4">
        <f t="shared" si="32"/>
        <v>0</v>
      </c>
      <c r="B17" s="4">
        <f t="shared" si="33"/>
        <v>833.33333333333337</v>
      </c>
      <c r="C17" s="4">
        <f t="shared" ref="C17:C28" si="41">B17*1.2</f>
        <v>1000</v>
      </c>
      <c r="D17" s="4">
        <f t="shared" si="34"/>
        <v>1200</v>
      </c>
      <c r="E17" s="5">
        <f t="shared" si="35"/>
        <v>6900000</v>
      </c>
      <c r="F17" s="9">
        <f t="shared" si="36"/>
        <v>8280</v>
      </c>
      <c r="G17" s="9">
        <f t="shared" si="37"/>
        <v>6900</v>
      </c>
      <c r="H17" s="9">
        <f t="shared" si="38"/>
        <v>5750</v>
      </c>
      <c r="I17" s="4" t="e">
        <f>#REF!</f>
        <v>#REF!</v>
      </c>
      <c r="J17" s="4">
        <f t="shared" si="39"/>
        <v>0</v>
      </c>
      <c r="O17">
        <v>0</v>
      </c>
      <c r="P17">
        <v>1000</v>
      </c>
      <c r="Q17">
        <f t="shared" si="40"/>
        <v>833.33333333333337</v>
      </c>
      <c r="R17" s="2">
        <v>6900000</v>
      </c>
    </row>
    <row r="18" spans="1:24" x14ac:dyDescent="0.25">
      <c r="A18" s="4">
        <f t="shared" si="32"/>
        <v>0</v>
      </c>
      <c r="B18" s="4">
        <f t="shared" si="33"/>
        <v>525</v>
      </c>
      <c r="C18" s="4">
        <f t="shared" si="41"/>
        <v>630</v>
      </c>
      <c r="D18" s="4">
        <f t="shared" si="34"/>
        <v>756</v>
      </c>
      <c r="E18" s="5">
        <f t="shared" si="35"/>
        <v>4700000</v>
      </c>
      <c r="F18" s="9">
        <f t="shared" si="36"/>
        <v>8952</v>
      </c>
      <c r="G18" s="9">
        <f t="shared" si="37"/>
        <v>7460</v>
      </c>
      <c r="H18" s="9">
        <f t="shared" si="38"/>
        <v>6217</v>
      </c>
      <c r="I18" s="4" t="e">
        <f>#REF!</f>
        <v>#REF!</v>
      </c>
      <c r="J18" s="4">
        <f t="shared" si="39"/>
        <v>0</v>
      </c>
      <c r="O18">
        <v>0</v>
      </c>
      <c r="P18">
        <v>630</v>
      </c>
      <c r="Q18">
        <f t="shared" si="40"/>
        <v>525</v>
      </c>
      <c r="R18" s="2">
        <v>4700000</v>
      </c>
    </row>
    <row r="19" spans="1:24" s="43" customFormat="1" x14ac:dyDescent="0.25">
      <c r="A19" s="41">
        <f t="shared" si="32"/>
        <v>0</v>
      </c>
      <c r="B19" s="41">
        <f t="shared" si="33"/>
        <v>723</v>
      </c>
      <c r="C19" s="41">
        <f t="shared" si="41"/>
        <v>867.6</v>
      </c>
      <c r="D19" s="41">
        <f t="shared" si="34"/>
        <v>1041.1199999999999</v>
      </c>
      <c r="E19" s="42">
        <f t="shared" si="35"/>
        <v>8900000</v>
      </c>
      <c r="F19" s="41">
        <f t="shared" si="36"/>
        <v>12310</v>
      </c>
      <c r="G19" s="41">
        <f t="shared" si="37"/>
        <v>10258</v>
      </c>
      <c r="H19" s="41">
        <f t="shared" si="38"/>
        <v>8548</v>
      </c>
      <c r="I19" s="41" t="e">
        <f>#REF!</f>
        <v>#REF!</v>
      </c>
      <c r="J19" s="41">
        <f t="shared" si="39"/>
        <v>0</v>
      </c>
      <c r="O19" s="43">
        <v>0</v>
      </c>
      <c r="P19" s="43">
        <f t="shared" si="40"/>
        <v>0</v>
      </c>
      <c r="Q19" s="43">
        <v>723</v>
      </c>
      <c r="R19" s="44">
        <v>8900000</v>
      </c>
    </row>
    <row r="20" spans="1:24" s="43" customFormat="1" x14ac:dyDescent="0.25">
      <c r="A20" s="41">
        <f t="shared" si="32"/>
        <v>0</v>
      </c>
      <c r="B20" s="41">
        <f t="shared" si="33"/>
        <v>700</v>
      </c>
      <c r="C20" s="41">
        <f t="shared" si="41"/>
        <v>840</v>
      </c>
      <c r="D20" s="41">
        <f t="shared" si="34"/>
        <v>1008</v>
      </c>
      <c r="E20" s="42">
        <f t="shared" si="35"/>
        <v>8000000</v>
      </c>
      <c r="F20" s="41">
        <f t="shared" si="36"/>
        <v>11429</v>
      </c>
      <c r="G20" s="41">
        <f t="shared" si="37"/>
        <v>9524</v>
      </c>
      <c r="H20" s="41">
        <f t="shared" si="38"/>
        <v>7937</v>
      </c>
      <c r="I20" s="41" t="e">
        <f>#REF!</f>
        <v>#REF!</v>
      </c>
      <c r="J20" s="41">
        <f t="shared" si="39"/>
        <v>0</v>
      </c>
      <c r="O20" s="43">
        <v>0</v>
      </c>
      <c r="P20" s="43">
        <f t="shared" si="40"/>
        <v>0</v>
      </c>
      <c r="Q20" s="43">
        <v>700</v>
      </c>
      <c r="R20" s="44">
        <v>8000000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9700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40</v>
      </c>
      <c r="F31" s="7">
        <v>445</v>
      </c>
      <c r="S31" s="10"/>
      <c r="T31" s="10"/>
      <c r="U31" s="17" t="s">
        <v>15</v>
      </c>
      <c r="V31" s="18"/>
      <c r="W31" s="19">
        <f>W29-W30</f>
        <v>7200</v>
      </c>
      <c r="X31" s="22"/>
    </row>
    <row r="32" spans="1:24" ht="15.75" x14ac:dyDescent="0.25">
      <c r="E32" t="s">
        <v>41</v>
      </c>
      <c r="F32" s="7">
        <v>37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6:25" ht="15.75" x14ac:dyDescent="0.25">
      <c r="F33" s="7">
        <f>SUM(F31:F32)</f>
        <v>482</v>
      </c>
      <c r="S33" s="10"/>
      <c r="T33" s="10"/>
      <c r="U33" s="17" t="s">
        <v>17</v>
      </c>
      <c r="V33" s="23"/>
      <c r="W33" s="24">
        <f>X33-X34</f>
        <v>2</v>
      </c>
      <c r="X33" s="25">
        <v>2024</v>
      </c>
    </row>
    <row r="34" spans="6:25" ht="15.75" x14ac:dyDescent="0.25">
      <c r="S34" s="10"/>
      <c r="T34" s="10"/>
      <c r="U34" s="17" t="s">
        <v>18</v>
      </c>
      <c r="V34" s="23"/>
      <c r="W34" s="24">
        <f>W35-W33</f>
        <v>58</v>
      </c>
      <c r="X34" s="24">
        <v>2022</v>
      </c>
      <c r="Y34" t="s">
        <v>42</v>
      </c>
    </row>
    <row r="35" spans="6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6:25" ht="39" customHeight="1" x14ac:dyDescent="0.25">
      <c r="P36" s="46" t="s">
        <v>39</v>
      </c>
      <c r="Q36" s="46"/>
      <c r="R36" s="46"/>
      <c r="S36" s="46"/>
      <c r="T36" s="47"/>
      <c r="U36" s="21" t="s">
        <v>20</v>
      </c>
      <c r="V36" s="23"/>
      <c r="W36" s="24">
        <f>90*W33/W35</f>
        <v>3</v>
      </c>
      <c r="X36" s="24"/>
    </row>
    <row r="37" spans="6:25" ht="15.75" x14ac:dyDescent="0.25">
      <c r="U37" s="17"/>
      <c r="V37" s="26"/>
      <c r="W37" s="27">
        <v>0</v>
      </c>
      <c r="X37" s="27"/>
    </row>
    <row r="38" spans="6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6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6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7200</v>
      </c>
      <c r="X40" s="22"/>
    </row>
    <row r="41" spans="6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6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9700</v>
      </c>
      <c r="X42" s="22"/>
    </row>
    <row r="43" spans="6:25" ht="15.75" x14ac:dyDescent="0.25">
      <c r="S43" s="10"/>
      <c r="T43" s="10"/>
      <c r="U43" s="23"/>
      <c r="V43" s="23"/>
      <c r="W43" s="24"/>
      <c r="X43" s="24"/>
    </row>
    <row r="44" spans="6:25" ht="15.75" x14ac:dyDescent="0.25">
      <c r="S44" s="10"/>
      <c r="T44" s="10"/>
      <c r="U44" s="28" t="s">
        <v>37</v>
      </c>
      <c r="V44" s="30"/>
      <c r="W44" s="25">
        <v>482</v>
      </c>
      <c r="X44" s="24"/>
    </row>
    <row r="45" spans="6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4675400</v>
      </c>
      <c r="X45" s="33"/>
    </row>
    <row r="46" spans="6:25" ht="15.75" x14ac:dyDescent="0.25">
      <c r="S46" s="11"/>
      <c r="T46" s="10"/>
      <c r="U46" s="17" t="s">
        <v>24</v>
      </c>
      <c r="V46" s="23"/>
      <c r="W46" s="34">
        <f>W45*0.98</f>
        <v>4581892</v>
      </c>
      <c r="X46" s="35"/>
    </row>
    <row r="47" spans="6:25" ht="15.75" x14ac:dyDescent="0.25">
      <c r="S47" s="10"/>
      <c r="T47" s="10"/>
      <c r="U47" s="17" t="s">
        <v>25</v>
      </c>
      <c r="V47" s="23"/>
      <c r="W47" s="34">
        <f>W45*0.8</f>
        <v>3740320</v>
      </c>
      <c r="X47" s="34"/>
    </row>
    <row r="48" spans="6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1205000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9740.4166666666661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0" zoomScaleNormal="100" workbookViewId="0">
      <selection activeCell="Q11" sqref="Q11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R25" sqref="R2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R17" sqref="R17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T14" sqref="T13:T14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Q20" sqref="Q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V15" sqref="V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2024-07-13T05:34:23Z</dcterms:modified>
</cp:coreProperties>
</file>