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039178C5-7381-48F6-982C-9193E935F6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4" r:id="rId1"/>
    <sheet name="2001-rate" sheetId="5" r:id="rId2"/>
    <sheet name="Area page" sheetId="7" r:id="rId3"/>
  </sheets>
  <calcPr calcId="191029"/>
</workbook>
</file>

<file path=xl/calcChain.xml><?xml version="1.0" encoding="utf-8"?>
<calcChain xmlns="http://schemas.openxmlformats.org/spreadsheetml/2006/main">
  <c r="B8" i="4" l="1"/>
  <c r="E26" i="4"/>
  <c r="C19" i="4"/>
  <c r="C12" i="4" l="1"/>
  <c r="C21" i="4" l="1"/>
  <c r="U34" i="4" l="1"/>
  <c r="C14" i="4" l="1"/>
  <c r="C6" i="4"/>
  <c r="C15" i="4" l="1"/>
  <c r="D6" i="4"/>
  <c r="C17" i="4"/>
  <c r="C23" i="4" s="1"/>
  <c r="E23" i="4" l="1"/>
  <c r="E25" i="4" s="1"/>
  <c r="F23" i="4"/>
  <c r="F24" i="4" s="1"/>
  <c r="C26" i="4" s="1"/>
  <c r="E28" i="4" l="1"/>
  <c r="C25" i="4" s="1"/>
  <c r="C28" i="4" l="1"/>
  <c r="C32" i="4" s="1"/>
  <c r="C33" i="4" l="1"/>
</calcChain>
</file>

<file path=xl/sharedStrings.xml><?xml version="1.0" encoding="utf-8"?>
<sst xmlns="http://schemas.openxmlformats.org/spreadsheetml/2006/main" count="39" uniqueCount="39">
  <si>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</si>
  <si>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</si>
  <si>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</si>
  <si>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</si>
  <si>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</si>
  <si>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</si>
  <si>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</si>
  <si>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</si>
  <si>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</si>
  <si>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</si>
  <si>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</si>
  <si>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</si>
  <si>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</si>
  <si>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</si>
  <si>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</si>
  <si>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</si>
  <si>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</si>
  <si>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</si>
  <si>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</si>
  <si>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</si>
  <si>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</si>
  <si>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</si>
  <si>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</si>
  <si>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</si>
  <si>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</si>
  <si>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</si>
  <si>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</si>
  <si>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Cost Inflation Index - 2001</t>
  </si>
  <si>
    <t>Cost Inflation Index -  2023-2024</t>
  </si>
  <si>
    <t>poss ltr</t>
  </si>
  <si>
    <t>agreement - 25.01.2024</t>
  </si>
  <si>
    <t>whichever is less</t>
  </si>
  <si>
    <t xml:space="preserve">{(100-10) x17}/70.00 </t>
  </si>
  <si>
    <t>4. Registration charges 1% or 20000/- whichever is less</t>
  </si>
  <si>
    <t>RR 2001 - thane</t>
  </si>
  <si>
    <t>pdf - 160</t>
  </si>
  <si>
    <t>Rate</t>
  </si>
  <si>
    <t>2.50 to 5</t>
  </si>
  <si>
    <t>stamp duty - 3%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</si>
</sst>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60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8" fillId="0" borderId="0" xfId="0" applyFont="1"/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43" fontId="0" fillId="5" borderId="2" xfId="1" applyFont="1" applyFill="1" applyBorder="1" applyAlignment="1">
      <alignment horizontal="right"/>
    </xf>
    <xf numFmtId="0" fontId="0" fillId="5" borderId="2" xfId="0" applyFill="1" applyBorder="1" applyAlignment="1">
      <alignment horizontal="center" vertical="top"/>
    </xf>
    <xf numFmtId="0" fontId="2" fillId="3" borderId="2" xfId="0" applyFont="1" applyFill="1" applyBorder="1"/>
    <xf numFmtId="0" fontId="0" fillId="3" borderId="2" xfId="0" applyFill="1" applyBorder="1"/>
    <xf numFmtId="43" fontId="0" fillId="3" borderId="2" xfId="1" applyFont="1" applyFill="1" applyBorder="1"/>
    <xf numFmtId="2" fontId="1" fillId="3" borderId="2" xfId="0" applyNumberFormat="1" applyFont="1" applyFill="1" applyBorder="1"/>
    <xf numFmtId="10" fontId="0" fillId="3" borderId="2" xfId="1" applyNumberFormat="1" applyFont="1" applyFill="1" applyBorder="1"/>
    <xf numFmtId="43" fontId="0" fillId="5" borderId="2" xfId="0" applyNumberFormat="1" applyFill="1" applyBorder="1"/>
    <xf numFmtId="0" fontId="0" fillId="6" borderId="2" xfId="0" applyFill="1" applyBorder="1"/>
    <xf numFmtId="0" fontId="6" fillId="6" borderId="2" xfId="0" applyFont="1" applyFill="1" applyBorder="1"/>
    <xf numFmtId="43" fontId="6" fillId="6" borderId="2" xfId="1" applyFont="1" applyFill="1" applyBorder="1"/>
    <xf numFmtId="0" fontId="6" fillId="0" borderId="2" xfId="0" applyFont="1" applyBorder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1" fillId="5" borderId="2" xfId="0" applyFont="1" applyFill="1" applyBorder="1"/>
    <xf numFmtId="43" fontId="1" fillId="5" borderId="2" xfId="0" applyNumberFormat="1" applyFont="1" applyFill="1" applyBorder="1"/>
    <xf numFmtId="0" fontId="2" fillId="2" borderId="2" xfId="0" applyFont="1" applyFill="1" applyBorder="1"/>
    <xf numFmtId="43" fontId="2" fillId="2" borderId="2" xfId="0" applyNumberFormat="1" applyFont="1" applyFill="1" applyBorder="1"/>
    <xf numFmtId="43" fontId="0" fillId="3" borderId="2" xfId="0" applyNumberFormat="1" applyFill="1" applyBorder="1"/>
    <xf numFmtId="0" fontId="0" fillId="7" borderId="2" xfId="0" applyFill="1" applyBorder="1"/>
    <xf numFmtId="43" fontId="2" fillId="7" borderId="2" xfId="1" applyFont="1" applyFill="1" applyBorder="1"/>
    <xf numFmtId="0" fontId="0" fillId="3" borderId="2" xfId="0" applyFill="1" applyBorder="1" applyAlignment="1">
      <alignment horizontal="left"/>
    </xf>
    <xf numFmtId="43" fontId="0" fillId="2" borderId="2" xfId="1" applyFont="1" applyFill="1" applyBorder="1"/>
    <xf numFmtId="43" fontId="0" fillId="2" borderId="2" xfId="1" applyFont="1" applyFill="1" applyBorder="1" applyAlignment="1">
      <alignment horizontal="right" vertical="center"/>
    </xf>
    <xf numFmtId="43" fontId="2" fillId="2" borderId="2" xfId="1" applyFont="1" applyFill="1" applyBorder="1"/>
    <xf numFmtId="0" fontId="9" fillId="2" borderId="2" xfId="0" applyFont="1" applyFill="1" applyBorder="1" applyAlignment="1">
      <alignment horizontal="center"/>
    </xf>
    <xf numFmtId="0" fontId="7" fillId="8" borderId="2" xfId="2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3" fontId="0" fillId="5" borderId="2" xfId="0" applyNumberFormat="1" applyFill="1" applyBorder="1" applyAlignment="1">
      <alignment horizontal="right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33617</xdr:colOff>
      <xdr:row>2</xdr:row>
      <xdr:rowOff>11206</xdr:rowOff>
    </xdr:from>
    <xdr:to>
      <xdr:col>26</xdr:col>
      <xdr:colOff>397872</xdr:colOff>
      <xdr:row>37</xdr:row>
      <xdr:rowOff>116187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5235" y="392206"/>
          <a:ext cx="11614961" cy="7024054"/>
        </a:xfrm>
        <a:prstGeom prst="rect">
          <a:avLst/>
        </a:prstGeom>
      </xdr:spPr>
    </xdr:pic>
    <xdr:clientData/>
  </xdr:twoCellAnchor>
  <xdr:twoCellAnchor editAs="oneCell">
    <xdr:from>
      <xdr:col>8</xdr:col>
      <xdr:colOff>885264</xdr:colOff>
      <xdr:row>37</xdr:row>
      <xdr:rowOff>156882</xdr:rowOff>
    </xdr:from>
    <xdr:to>
      <xdr:col>28</xdr:col>
      <xdr:colOff>480234</xdr:colOff>
      <xdr:row>76</xdr:row>
      <xdr:rowOff>41668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0411" y="7474323"/>
          <a:ext cx="12952382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118364</xdr:rowOff>
    </xdr:from>
    <xdr:to>
      <xdr:col>12</xdr:col>
      <xdr:colOff>190500</xdr:colOff>
      <xdr:row>34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3760E0-A0A4-4C32-B6BA-607B608E6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08864"/>
          <a:ext cx="7296150" cy="6349111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485775</xdr:colOff>
      <xdr:row>41</xdr:row>
      <xdr:rowOff>171451</xdr:rowOff>
    </xdr:from>
    <xdr:to>
      <xdr:col>27</xdr:col>
      <xdr:colOff>315577</xdr:colOff>
      <xdr:row>63</xdr:row>
      <xdr:rowOff>57151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370038-E9BB-41FE-A928-9665238A6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0975" y="7981951"/>
          <a:ext cx="8973802" cy="40767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26</xdr:col>
      <xdr:colOff>134390</xdr:colOff>
      <xdr:row>40</xdr:row>
      <xdr:rowOff>134432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413F60-65EC-29BE-9998-91A350E4D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34400" y="0"/>
          <a:ext cx="7449590" cy="7754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550164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81589-0DCA-41C4-9132-B06227BCA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G1" zoomScaleNormal="100" workbookViewId="0">
      <selection activeCell="H17" sqref="H17"/>
    </sheetView>
  </sheetViews>
  <sheetFormatPr defaultRowHeight="15" x14ac:dyDescent="0.25"/>
  <cols>
    <col min="1" max="1" width="18.140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49"/>
      <c r="B1" s="49"/>
      <c r="C1" s="49"/>
    </row>
    <row r="2" spans="1:12" ht="15" customHeight="1" x14ac:dyDescent="0.3">
      <c r="A2" s="50" t="s">
        <v>9</v>
      </c>
      <c r="B2" s="50"/>
      <c r="C2" s="20">
        <v>2001</v>
      </c>
      <c r="F2" s="19"/>
      <c r="G2" s="54" t="s">
        <v>34</v>
      </c>
      <c r="H2" s="55"/>
    </row>
    <row r="3" spans="1:12" x14ac:dyDescent="0.25">
      <c r="A3" s="21"/>
      <c r="B3" s="21"/>
      <c r="C3" s="21"/>
      <c r="G3" s="13" t="s">
        <v>25</v>
      </c>
      <c r="H3" s="14" t="s">
        <v>35</v>
      </c>
      <c r="L3" s="3"/>
    </row>
    <row r="4" spans="1:12" x14ac:dyDescent="0.25">
      <c r="A4" s="21" t="s">
        <v>10</v>
      </c>
      <c r="B4" s="21"/>
      <c r="C4" s="21">
        <v>2001</v>
      </c>
      <c r="G4" s="13" t="s">
        <v>26</v>
      </c>
      <c r="H4" s="15"/>
      <c r="K4" s="53"/>
      <c r="L4" s="53"/>
    </row>
    <row r="5" spans="1:12" x14ac:dyDescent="0.25">
      <c r="A5" s="21" t="s">
        <v>0</v>
      </c>
      <c r="B5" s="21"/>
      <c r="C5" s="21">
        <v>1984</v>
      </c>
      <c r="D5" t="s">
        <v>29</v>
      </c>
      <c r="G5" s="13" t="s">
        <v>36</v>
      </c>
      <c r="H5" s="45">
        <v>15905</v>
      </c>
      <c r="J5" s="10"/>
    </row>
    <row r="6" spans="1:12" x14ac:dyDescent="0.25">
      <c r="A6" s="21" t="s">
        <v>1</v>
      </c>
      <c r="B6" s="22"/>
      <c r="C6" s="21">
        <f>C4-C5</f>
        <v>17</v>
      </c>
      <c r="D6">
        <f>70-C6</f>
        <v>53</v>
      </c>
      <c r="G6" s="13"/>
      <c r="H6" s="46"/>
    </row>
    <row r="7" spans="1:12" x14ac:dyDescent="0.25">
      <c r="A7" s="51" t="s">
        <v>14</v>
      </c>
      <c r="B7" s="22" t="s">
        <v>11</v>
      </c>
      <c r="C7" s="22" t="s">
        <v>12</v>
      </c>
      <c r="G7" s="13"/>
      <c r="H7" s="45"/>
      <c r="I7" s="2"/>
    </row>
    <row r="8" spans="1:12" ht="15.75" customHeight="1" x14ac:dyDescent="0.25">
      <c r="A8" s="51"/>
      <c r="B8" s="59">
        <f>C8*10.764</f>
        <v>337.98959999999994</v>
      </c>
      <c r="C8" s="23">
        <v>31.4</v>
      </c>
      <c r="F8" s="1"/>
      <c r="G8" s="48"/>
      <c r="H8" s="47"/>
      <c r="I8" s="2"/>
    </row>
    <row r="9" spans="1:12" ht="33.75" customHeight="1" x14ac:dyDescent="0.25">
      <c r="A9" s="24"/>
      <c r="B9" s="22"/>
      <c r="C9" s="22"/>
      <c r="G9" s="9" t="s">
        <v>18</v>
      </c>
      <c r="H9" s="2"/>
      <c r="K9" s="1"/>
    </row>
    <row r="10" spans="1:12" x14ac:dyDescent="0.25">
      <c r="A10" s="25" t="s">
        <v>17</v>
      </c>
      <c r="B10" s="26"/>
      <c r="C10" s="27">
        <v>4800</v>
      </c>
      <c r="D10" t="s">
        <v>22</v>
      </c>
      <c r="I10" s="2"/>
    </row>
    <row r="11" spans="1:12" x14ac:dyDescent="0.25">
      <c r="A11" s="25"/>
      <c r="B11" s="26"/>
      <c r="C11" s="26"/>
      <c r="D11" t="s">
        <v>23</v>
      </c>
    </row>
    <row r="12" spans="1:12" x14ac:dyDescent="0.25">
      <c r="A12" s="26" t="s">
        <v>15</v>
      </c>
      <c r="B12" s="26"/>
      <c r="C12" s="27">
        <f>C10*C8</f>
        <v>150720</v>
      </c>
      <c r="D12" s="2" t="s">
        <v>24</v>
      </c>
      <c r="I12" s="4"/>
      <c r="J12" s="4"/>
      <c r="K12" s="4"/>
    </row>
    <row r="13" spans="1:12" x14ac:dyDescent="0.25">
      <c r="A13" s="26"/>
      <c r="B13" s="26"/>
      <c r="C13" s="27"/>
      <c r="D13" t="s">
        <v>33</v>
      </c>
      <c r="F13" s="6"/>
      <c r="G13" s="6"/>
      <c r="H13" s="6"/>
      <c r="I13" s="4"/>
      <c r="J13" s="4"/>
      <c r="K13" s="4"/>
    </row>
    <row r="14" spans="1:12" x14ac:dyDescent="0.25">
      <c r="A14" s="26" t="s">
        <v>2</v>
      </c>
      <c r="B14" s="26"/>
      <c r="C14" s="26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26" t="s">
        <v>32</v>
      </c>
      <c r="B15" s="26"/>
      <c r="C15" s="28">
        <f>C14*C6/70</f>
        <v>21.857142857142858</v>
      </c>
      <c r="F15" s="6"/>
      <c r="G15" s="6"/>
      <c r="H15" s="7"/>
      <c r="I15" s="4"/>
      <c r="J15" s="4"/>
      <c r="K15" s="4"/>
    </row>
    <row r="16" spans="1:12" x14ac:dyDescent="0.25">
      <c r="A16" s="26"/>
      <c r="B16" s="26"/>
      <c r="C16" s="29">
        <v>0.21859999999999999</v>
      </c>
      <c r="G16" s="6"/>
      <c r="H16" s="5"/>
      <c r="I16" s="52"/>
      <c r="J16" s="52"/>
      <c r="K16" s="52"/>
    </row>
    <row r="17" spans="1:11" x14ac:dyDescent="0.25">
      <c r="A17" s="21" t="s">
        <v>3</v>
      </c>
      <c r="B17" s="21"/>
      <c r="C17" s="30">
        <f>ROUND(C12*C16,0)</f>
        <v>32947</v>
      </c>
      <c r="D17" s="2"/>
      <c r="E17" s="2"/>
    </row>
    <row r="18" spans="1:11" x14ac:dyDescent="0.25">
      <c r="A18" s="31" t="s">
        <v>13</v>
      </c>
      <c r="B18" s="31"/>
      <c r="C18" s="31"/>
      <c r="E18" s="1"/>
    </row>
    <row r="19" spans="1:11" x14ac:dyDescent="0.25">
      <c r="A19" s="32" t="s">
        <v>16</v>
      </c>
      <c r="B19" s="32"/>
      <c r="C19" s="33">
        <f>H5</f>
        <v>15905</v>
      </c>
    </row>
    <row r="20" spans="1:11" x14ac:dyDescent="0.25">
      <c r="A20" s="34"/>
      <c r="B20" s="34"/>
      <c r="C20" s="34"/>
    </row>
    <row r="21" spans="1:11" x14ac:dyDescent="0.25">
      <c r="A21" s="35" t="s">
        <v>19</v>
      </c>
      <c r="B21" s="35"/>
      <c r="C21" s="36">
        <f>ROUND(C19*C8,0)</f>
        <v>499417</v>
      </c>
    </row>
    <row r="22" spans="1:11" x14ac:dyDescent="0.25">
      <c r="A22" s="37"/>
      <c r="B22" s="37"/>
      <c r="C22" s="38"/>
      <c r="E22" t="s">
        <v>20</v>
      </c>
      <c r="F22" t="s">
        <v>21</v>
      </c>
    </row>
    <row r="23" spans="1:11" x14ac:dyDescent="0.25">
      <c r="A23" s="39" t="s">
        <v>4</v>
      </c>
      <c r="B23" s="39"/>
      <c r="C23" s="40">
        <f>C21-C17</f>
        <v>466470</v>
      </c>
      <c r="E23" s="2">
        <f>C23</f>
        <v>466470</v>
      </c>
      <c r="F23" s="2">
        <f>C23</f>
        <v>466470</v>
      </c>
      <c r="G23" s="1"/>
    </row>
    <row r="24" spans="1:11" x14ac:dyDescent="0.25">
      <c r="A24" s="37"/>
      <c r="B24" s="37"/>
      <c r="C24" s="37"/>
      <c r="D24" t="s">
        <v>37</v>
      </c>
      <c r="E24" s="2">
        <v>450000</v>
      </c>
      <c r="F24" s="12">
        <f>ROUND(F23*1%,0)</f>
        <v>4665</v>
      </c>
      <c r="G24" s="2"/>
    </row>
    <row r="25" spans="1:11" x14ac:dyDescent="0.25">
      <c r="A25" s="26" t="s">
        <v>5</v>
      </c>
      <c r="B25" s="26"/>
      <c r="C25" s="41">
        <f>E28</f>
        <v>7745</v>
      </c>
      <c r="E25" s="2">
        <f>MROUND(E23-E24,500)</f>
        <v>16500</v>
      </c>
      <c r="F25">
        <v>20000</v>
      </c>
      <c r="G25" t="s">
        <v>31</v>
      </c>
    </row>
    <row r="26" spans="1:11" x14ac:dyDescent="0.25">
      <c r="A26" s="26" t="s">
        <v>6</v>
      </c>
      <c r="B26" s="26"/>
      <c r="C26" s="41">
        <f>F24</f>
        <v>4665</v>
      </c>
      <c r="D26" t="s">
        <v>38</v>
      </c>
      <c r="E26" s="2">
        <f>ROUND(E25*3%,0)</f>
        <v>495</v>
      </c>
      <c r="G26" s="1"/>
      <c r="K26" s="1"/>
    </row>
    <row r="27" spans="1:11" x14ac:dyDescent="0.25">
      <c r="A27" s="26"/>
      <c r="B27" s="26"/>
      <c r="C27" s="26"/>
      <c r="E27" s="1">
        <v>7250</v>
      </c>
      <c r="J27" s="8"/>
      <c r="K27" s="8"/>
    </row>
    <row r="28" spans="1:11" x14ac:dyDescent="0.25">
      <c r="A28" s="42" t="s">
        <v>7</v>
      </c>
      <c r="B28" s="42"/>
      <c r="C28" s="43">
        <f>ROUND(C26+C25+C23,0)</f>
        <v>478880</v>
      </c>
      <c r="E28" s="11">
        <f>E26+E27</f>
        <v>7745</v>
      </c>
      <c r="J28" s="8"/>
    </row>
    <row r="29" spans="1:11" x14ac:dyDescent="0.25">
      <c r="A29" s="44" t="s">
        <v>27</v>
      </c>
      <c r="B29" s="26"/>
      <c r="C29" s="27">
        <v>100</v>
      </c>
      <c r="E29" s="2"/>
      <c r="J29" s="8"/>
    </row>
    <row r="30" spans="1:11" x14ac:dyDescent="0.25">
      <c r="A30" s="26" t="s">
        <v>28</v>
      </c>
      <c r="B30" s="26"/>
      <c r="C30" s="27">
        <v>348</v>
      </c>
      <c r="J30" s="1"/>
    </row>
    <row r="31" spans="1:11" x14ac:dyDescent="0.25">
      <c r="A31" s="26" t="s">
        <v>30</v>
      </c>
      <c r="B31" s="26"/>
      <c r="C31" s="27"/>
      <c r="J31" s="8"/>
    </row>
    <row r="32" spans="1:11" x14ac:dyDescent="0.25">
      <c r="A32" s="26" t="s">
        <v>8</v>
      </c>
      <c r="B32" s="26"/>
      <c r="C32" s="27">
        <f>C28*C30/C29</f>
        <v>1666502.4</v>
      </c>
      <c r="E32" s="2"/>
      <c r="J32" s="2"/>
    </row>
    <row r="33" spans="1:21" x14ac:dyDescent="0.25">
      <c r="A33" s="42"/>
      <c r="B33" s="42"/>
      <c r="C33" s="43">
        <f>ROUND(C32,0)</f>
        <v>1666502</v>
      </c>
    </row>
    <row r="34" spans="1:21" x14ac:dyDescent="0.25">
      <c r="U34">
        <f>32.91+37.7</f>
        <v>70.61</v>
      </c>
    </row>
  </sheetData>
  <mergeCells count="6">
    <mergeCell ref="A1:C1"/>
    <mergeCell ref="A2:B2"/>
    <mergeCell ref="A7:A8"/>
    <mergeCell ref="I16:K16"/>
    <mergeCell ref="K4:L4"/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D1" workbookViewId="0">
      <selection activeCell="X49" sqref="X4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workbookViewId="0"/>
  </sheetViews>
  <sheetFormatPr defaultRowHeight="15" x14ac:dyDescent="0.25"/>
  <cols>
    <col min="11" max="11" width="19.140625" bestFit="1" customWidth="1"/>
  </cols>
  <sheetData>
    <row r="51" spans="11:14" x14ac:dyDescent="0.25">
      <c r="K51" s="16"/>
      <c r="L51" s="16"/>
      <c r="M51" s="16"/>
      <c r="N51" s="17"/>
    </row>
    <row r="52" spans="11:14" x14ac:dyDescent="0.25">
      <c r="K52" s="16"/>
      <c r="L52" s="16"/>
      <c r="M52" s="16"/>
      <c r="N52" s="17"/>
    </row>
    <row r="53" spans="11:14" x14ac:dyDescent="0.25">
      <c r="K53" s="16"/>
      <c r="L53" s="16"/>
      <c r="M53" s="16"/>
      <c r="N53" s="17"/>
    </row>
    <row r="54" spans="11:14" x14ac:dyDescent="0.25">
      <c r="K54" s="16"/>
      <c r="L54" s="16"/>
      <c r="M54" s="16"/>
      <c r="N54" s="17"/>
    </row>
    <row r="55" spans="11:14" x14ac:dyDescent="0.25">
      <c r="K55" s="16"/>
      <c r="L55" s="16"/>
      <c r="M55" s="16"/>
      <c r="N55" s="17"/>
    </row>
    <row r="56" spans="11:14" x14ac:dyDescent="0.25">
      <c r="K56" s="16"/>
      <c r="L56" s="16"/>
      <c r="M56" s="16"/>
      <c r="N56" s="17"/>
    </row>
    <row r="57" spans="11:14" x14ac:dyDescent="0.25">
      <c r="K57" s="16"/>
      <c r="L57" s="16"/>
      <c r="M57" s="16"/>
      <c r="N57" s="17"/>
    </row>
    <row r="58" spans="11:14" x14ac:dyDescent="0.25">
      <c r="K58" s="16"/>
      <c r="L58" s="16"/>
      <c r="M58" s="16"/>
      <c r="N58" s="17"/>
    </row>
    <row r="59" spans="11:14" x14ac:dyDescent="0.25">
      <c r="K59" s="56"/>
      <c r="L59" s="57"/>
      <c r="M59" s="58"/>
      <c r="N59" s="18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</vt:lpstr>
      <vt:lpstr>2001-rate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2024-07-13T11:18:41Z</dcterms:modified>
</cp:coreProperties>
</file>