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NISHA SHRIDHAR KADAM - SBI\"/>
    </mc:Choice>
  </mc:AlternateContent>
  <xr:revisionPtr revIDLastSave="0" documentId="13_ncr:1_{A5A51D44-596E-4402-A8C1-26CBD6EA2715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46" i="4" l="1"/>
  <c r="W31" i="4" l="1"/>
  <c r="T18" i="21"/>
  <c r="U14" i="22" l="1"/>
  <c r="S13" i="21"/>
  <c r="R15" i="20"/>
  <c r="U19" i="19"/>
  <c r="Y11" i="18"/>
  <c r="R22" i="17"/>
  <c r="P17" i="4"/>
  <c r="G34" i="4"/>
  <c r="G33" i="4"/>
  <c r="G31" i="4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B17" i="4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<sst xmlns="http://schemas.openxmlformats.org/spreadsheetml/2006/main" count="49" uniqueCount="42">
  <si>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</si>
  <si>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</si>
  <si>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</si>
  <si>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</si>
  <si>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</si>
  <si>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</si>
  <si>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</si>
  <si>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</si>
  <si>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</si>
  <si>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</si>
  <si>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</si>
  <si>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</si>
  <si>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</si>
  <si>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</si>
  <si>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</si>
  <si>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</si>
  <si>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</si>
  <si>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</si>
  <si>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</si>
  <si>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</si>
  <si>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</si>
  <si>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</si>
  <si>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</si>
  <si>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</si>
  <si>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</si>
  <si>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</si>
  <si>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</si>
  <si>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</si>
  <si>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</si>
  <si>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</si>
  <si>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</si>
  <si>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</si>
  <si>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</si>
  <si>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</si>
  <si>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</si>
  <si>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</si>
  <si>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</si>
  <si>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</si>
  <si>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</si>
  <si>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RASMECCC Bhayandar ) - NISHA SHRIDHAR KADAM</t>
  </si>
  <si>
    <t>Agree CA</t>
  </si>
  <si>
    <t xml:space="preserve">As per Rera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</si>
</sst>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43" fontId="11" fillId="0" borderId="1" xfId="0" applyNumberFormat="1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35</xdr:row>
      <xdr:rowOff>162814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218AC6-9C28-4B0F-BD98-B1565008B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63731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</xdr:row>
      <xdr:rowOff>0</xdr:rowOff>
    </xdr:from>
    <xdr:to>
      <xdr:col>17</xdr:col>
      <xdr:colOff>163139</xdr:colOff>
      <xdr:row>41</xdr:row>
      <xdr:rowOff>48669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E1E124-7511-48F7-B02B-7CB1C16C7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381000"/>
          <a:ext cx="8697539" cy="74781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258402</xdr:colOff>
      <xdr:row>49</xdr:row>
      <xdr:rowOff>96407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BDB83A-0262-42EE-8B50-E8F81F33B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92802" cy="8287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163139</xdr:colOff>
      <xdr:row>43</xdr:row>
      <xdr:rowOff>58275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B2C40D-3552-4212-A997-06F5E8C08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97539" cy="8059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334613</xdr:colOff>
      <xdr:row>44</xdr:row>
      <xdr:rowOff>134465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FB6089-F310-444A-98CA-167621574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69013" cy="799259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144086</xdr:colOff>
      <xdr:row>44</xdr:row>
      <xdr:rowOff>984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83891E-DED2-4544-BE94-A40CDB12C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78486" cy="704948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115507</xdr:colOff>
      <xdr:row>35</xdr:row>
      <xdr:rowOff>172405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49033E-CC00-4CA8-B68A-F33121280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49907" cy="683990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96454</xdr:colOff>
      <xdr:row>40</xdr:row>
      <xdr:rowOff>96300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A50668-00E6-4F78-AB34-6C4B26EAA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30854" cy="75258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48823</xdr:colOff>
      <xdr:row>37</xdr:row>
      <xdr:rowOff>29536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1CA3D8-C732-40A7-9492-86FA5BEC0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583223" cy="688753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239349</xdr:colOff>
      <xdr:row>40</xdr:row>
      <xdr:rowOff>162985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49BC5E-A091-4ECA-8B1C-B98AE2225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73749" cy="75924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B16" zoomScaleNormal="100" workbookViewId="0">
      <selection activeCell="X43" sqref="X4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8.42578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0" t="s">
        <v>35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383</v>
      </c>
      <c r="C3" s="4">
        <f>B3*1.2</f>
        <v>459.59999999999997</v>
      </c>
      <c r="D3" s="4">
        <f t="shared" ref="D3:D14" si="2">C3*1.2</f>
        <v>551.52</v>
      </c>
      <c r="E3" s="5">
        <f t="shared" ref="E3:E14" si="3">R3</f>
        <v>7237305</v>
      </c>
      <c r="F3" s="9">
        <f t="shared" ref="F3:F14" si="4">ROUND((E3/B3),0)</f>
        <v>18896</v>
      </c>
      <c r="G3" s="9">
        <f t="shared" ref="G3:G14" si="5">ROUND((E3/C3),0)</f>
        <v>15747</v>
      </c>
      <c r="H3" s="9">
        <f t="shared" ref="H3:H14" si="6">ROUND((E3/D3),0)</f>
        <v>13122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383</v>
      </c>
      <c r="R3" s="2">
        <v>7237305</v>
      </c>
    </row>
    <row r="4" spans="1:20" x14ac:dyDescent="0.25">
      <c r="A4" s="4">
        <f t="shared" ref="A4:A9" si="9">N4</f>
        <v>0</v>
      </c>
      <c r="B4" s="4">
        <f t="shared" ref="B4:B9" si="10">Q4</f>
        <v>457</v>
      </c>
      <c r="C4" s="4">
        <f t="shared" ref="C4:C9" si="11">B4*1.2</f>
        <v>548.4</v>
      </c>
      <c r="D4" s="4">
        <f t="shared" ref="D4:D9" si="12">C4*1.2</f>
        <v>658.07999999999993</v>
      </c>
      <c r="E4" s="5">
        <f t="shared" ref="E4:E9" si="13">R4</f>
        <v>8476395</v>
      </c>
      <c r="F4" s="9">
        <f t="shared" ref="F4:F9" si="14">ROUND((E4/B4),0)</f>
        <v>18548</v>
      </c>
      <c r="G4" s="9">
        <f t="shared" ref="G4:G9" si="15">ROUND((E4/C4),0)</f>
        <v>15457</v>
      </c>
      <c r="H4" s="9">
        <f t="shared" ref="H4:H9" si="16">ROUND((E4/D4),0)</f>
        <v>12880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457</v>
      </c>
      <c r="R4" s="2">
        <v>8476395</v>
      </c>
    </row>
    <row r="5" spans="1:20" x14ac:dyDescent="0.25">
      <c r="A5" s="4">
        <f t="shared" si="9"/>
        <v>0</v>
      </c>
      <c r="B5" s="4">
        <f t="shared" si="10"/>
        <v>464</v>
      </c>
      <c r="C5" s="4">
        <f t="shared" si="11"/>
        <v>556.79999999999995</v>
      </c>
      <c r="D5" s="4">
        <f t="shared" si="12"/>
        <v>668.16</v>
      </c>
      <c r="E5" s="5">
        <f t="shared" si="13"/>
        <v>8123500</v>
      </c>
      <c r="F5" s="9">
        <f t="shared" si="14"/>
        <v>17508</v>
      </c>
      <c r="G5" s="9">
        <f t="shared" si="15"/>
        <v>14590</v>
      </c>
      <c r="H5" s="9">
        <f t="shared" si="16"/>
        <v>12158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464</v>
      </c>
      <c r="R5" s="2">
        <v>8123500</v>
      </c>
    </row>
    <row r="6" spans="1:20" s="46" customFormat="1" x14ac:dyDescent="0.25">
      <c r="A6" s="44">
        <f t="shared" si="9"/>
        <v>0</v>
      </c>
      <c r="B6" s="44">
        <f t="shared" si="10"/>
        <v>457</v>
      </c>
      <c r="C6" s="44">
        <f t="shared" si="11"/>
        <v>548.4</v>
      </c>
      <c r="D6" s="44">
        <f t="shared" si="12"/>
        <v>658.07999999999993</v>
      </c>
      <c r="E6" s="45">
        <f t="shared" si="13"/>
        <v>9455410</v>
      </c>
      <c r="F6" s="44">
        <f t="shared" si="14"/>
        <v>20690</v>
      </c>
      <c r="G6" s="44">
        <f t="shared" si="15"/>
        <v>17242</v>
      </c>
      <c r="H6" s="44">
        <f t="shared" si="16"/>
        <v>14368</v>
      </c>
      <c r="I6" s="44" t="e">
        <f>#REF!</f>
        <v>#REF!</v>
      </c>
      <c r="J6" s="44">
        <f t="shared" si="17"/>
        <v>0</v>
      </c>
      <c r="O6" s="46">
        <v>0</v>
      </c>
      <c r="P6" s="46">
        <f t="shared" si="18"/>
        <v>0</v>
      </c>
      <c r="Q6" s="46">
        <v>457</v>
      </c>
      <c r="R6" s="47">
        <v>9455410</v>
      </c>
    </row>
    <row r="7" spans="1:20" x14ac:dyDescent="0.25">
      <c r="A7" s="4">
        <f t="shared" si="9"/>
        <v>0</v>
      </c>
      <c r="B7" s="4">
        <f t="shared" si="10"/>
        <v>464</v>
      </c>
      <c r="C7" s="4">
        <f t="shared" si="11"/>
        <v>556.79999999999995</v>
      </c>
      <c r="D7" s="4">
        <f t="shared" si="12"/>
        <v>668.16</v>
      </c>
      <c r="E7" s="5">
        <f t="shared" si="13"/>
        <v>8303680</v>
      </c>
      <c r="F7" s="9">
        <f t="shared" si="14"/>
        <v>17896</v>
      </c>
      <c r="G7" s="9">
        <f t="shared" si="15"/>
        <v>14913</v>
      </c>
      <c r="H7" s="9">
        <f t="shared" si="16"/>
        <v>12428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464</v>
      </c>
      <c r="R7" s="2">
        <v>8303680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ref="Q8:Q9" si="19">P8/1.2</f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0" t="s">
        <v>36</v>
      </c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</row>
    <row r="16" spans="1:20" s="46" customFormat="1" x14ac:dyDescent="0.25">
      <c r="A16" s="44">
        <f t="shared" ref="A16:A28" si="32">N16</f>
        <v>0</v>
      </c>
      <c r="B16" s="44">
        <f t="shared" ref="B16:B28" si="33">Q16</f>
        <v>424</v>
      </c>
      <c r="C16" s="44">
        <f>B16*1.2</f>
        <v>508.79999999999995</v>
      </c>
      <c r="D16" s="44">
        <f t="shared" ref="D16:D28" si="34">C16*1.2</f>
        <v>610.55999999999995</v>
      </c>
      <c r="E16" s="45">
        <f t="shared" ref="E16:E28" si="35">R16</f>
        <v>9900000</v>
      </c>
      <c r="F16" s="44">
        <f t="shared" ref="F16:F28" si="36">ROUND((E16/B16),0)</f>
        <v>23349</v>
      </c>
      <c r="G16" s="44">
        <f t="shared" ref="G16:G28" si="37">ROUND((E16/C16),0)</f>
        <v>19458</v>
      </c>
      <c r="H16" s="44">
        <f t="shared" ref="H16:H28" si="38">ROUND((E16/D16),0)</f>
        <v>16215</v>
      </c>
      <c r="I16" s="44" t="e">
        <f>#REF!</f>
        <v>#REF!</v>
      </c>
      <c r="J16" s="44">
        <f t="shared" ref="J16:J28" si="39">S16</f>
        <v>0</v>
      </c>
      <c r="O16" s="46">
        <v>0</v>
      </c>
      <c r="P16" s="46">
        <f t="shared" ref="P16:Q28" si="40">O16/1.2</f>
        <v>0</v>
      </c>
      <c r="Q16" s="46">
        <v>424</v>
      </c>
      <c r="R16" s="47">
        <v>9900000</v>
      </c>
    </row>
    <row r="17" spans="1:24" s="46" customFormat="1" x14ac:dyDescent="0.25">
      <c r="A17" s="44">
        <f t="shared" si="32"/>
        <v>0</v>
      </c>
      <c r="B17" s="44">
        <f t="shared" si="33"/>
        <v>424</v>
      </c>
      <c r="C17" s="44">
        <f t="shared" ref="C17:C28" si="41">B17*1.2</f>
        <v>508.79999999999995</v>
      </c>
      <c r="D17" s="44">
        <f t="shared" si="34"/>
        <v>610.55999999999995</v>
      </c>
      <c r="E17" s="45">
        <f t="shared" si="35"/>
        <v>9903000</v>
      </c>
      <c r="F17" s="44">
        <f t="shared" si="36"/>
        <v>23356</v>
      </c>
      <c r="G17" s="44">
        <f t="shared" si="37"/>
        <v>19463</v>
      </c>
      <c r="H17" s="44">
        <f t="shared" si="38"/>
        <v>16220</v>
      </c>
      <c r="I17" s="44" t="e">
        <f>#REF!</f>
        <v>#REF!</v>
      </c>
      <c r="J17" s="44">
        <f t="shared" si="39"/>
        <v>0</v>
      </c>
      <c r="O17" s="46">
        <v>0</v>
      </c>
      <c r="P17" s="46">
        <f t="shared" si="40"/>
        <v>0</v>
      </c>
      <c r="Q17" s="46">
        <v>424</v>
      </c>
      <c r="R17" s="47">
        <v>9903000</v>
      </c>
    </row>
    <row r="18" spans="1:24" x14ac:dyDescent="0.25">
      <c r="A18" s="4">
        <f t="shared" si="32"/>
        <v>0</v>
      </c>
      <c r="B18" s="4">
        <f t="shared" si="33"/>
        <v>456</v>
      </c>
      <c r="C18" s="4">
        <f t="shared" si="41"/>
        <v>547.19999999999993</v>
      </c>
      <c r="D18" s="4">
        <f t="shared" si="34"/>
        <v>656.63999999999987</v>
      </c>
      <c r="E18" s="5">
        <f t="shared" si="35"/>
        <v>10700000</v>
      </c>
      <c r="F18" s="9">
        <f t="shared" si="36"/>
        <v>23465</v>
      </c>
      <c r="G18" s="9">
        <f t="shared" si="37"/>
        <v>19554</v>
      </c>
      <c r="H18" s="9">
        <f t="shared" si="38"/>
        <v>16295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456</v>
      </c>
      <c r="R18" s="2">
        <v>10700000</v>
      </c>
    </row>
    <row r="19" spans="1:24" x14ac:dyDescent="0.25">
      <c r="A19" s="4">
        <f t="shared" si="32"/>
        <v>0</v>
      </c>
      <c r="B19" s="4">
        <f t="shared" si="33"/>
        <v>652</v>
      </c>
      <c r="C19" s="4">
        <f t="shared" si="41"/>
        <v>782.4</v>
      </c>
      <c r="D19" s="4">
        <f t="shared" si="34"/>
        <v>938.87999999999988</v>
      </c>
      <c r="E19" s="5">
        <f t="shared" si="35"/>
        <v>19000000</v>
      </c>
      <c r="F19" s="9">
        <f t="shared" si="36"/>
        <v>29141</v>
      </c>
      <c r="G19" s="9">
        <f t="shared" si="37"/>
        <v>24284</v>
      </c>
      <c r="H19" s="9">
        <f t="shared" si="38"/>
        <v>20237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652</v>
      </c>
      <c r="R19" s="2">
        <v>19000000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23200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3000</v>
      </c>
      <c r="X30" s="22"/>
    </row>
    <row r="31" spans="1:24" ht="15.75" x14ac:dyDescent="0.25">
      <c r="E31" t="s">
        <v>40</v>
      </c>
      <c r="F31" s="7">
        <v>39.200000000000003</v>
      </c>
      <c r="G31">
        <f>F31*10.764</f>
        <v>421.94880000000001</v>
      </c>
      <c r="S31" s="10"/>
      <c r="T31" s="10"/>
      <c r="U31" s="17" t="s">
        <v>15</v>
      </c>
      <c r="V31" s="18"/>
      <c r="W31" s="19">
        <f>W29-W30</f>
        <v>20200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3000</v>
      </c>
      <c r="X32" s="22"/>
    </row>
    <row r="33" spans="6:25" ht="15.75" x14ac:dyDescent="0.25">
      <c r="F33" s="7">
        <v>43.13</v>
      </c>
      <c r="G33">
        <f>F33*10.764</f>
        <v>464.25132000000002</v>
      </c>
      <c r="S33" s="10"/>
      <c r="T33" s="10"/>
      <c r="U33" s="17" t="s">
        <v>17</v>
      </c>
      <c r="V33" s="23"/>
      <c r="W33" s="24">
        <f>X33-X34</f>
        <v>-4</v>
      </c>
      <c r="X33" s="25">
        <v>2024</v>
      </c>
    </row>
    <row r="34" spans="6:25" ht="15.75" x14ac:dyDescent="0.25">
      <c r="G34">
        <f>G33/G31</f>
        <v>1.1002551020408164</v>
      </c>
      <c r="S34" s="10"/>
      <c r="T34" s="10"/>
      <c r="U34" s="17" t="s">
        <v>18</v>
      </c>
      <c r="V34" s="23"/>
      <c r="W34" s="24">
        <f>W35-W33</f>
        <v>64</v>
      </c>
      <c r="X34" s="24">
        <v>2028</v>
      </c>
      <c r="Y34" t="s">
        <v>41</v>
      </c>
    </row>
    <row r="35" spans="6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6:25" ht="39" customHeight="1" x14ac:dyDescent="0.25">
      <c r="P36" s="41" t="s">
        <v>39</v>
      </c>
      <c r="Q36" s="41"/>
      <c r="R36" s="41"/>
      <c r="S36" s="41"/>
      <c r="T36" s="42"/>
      <c r="U36" s="21" t="s">
        <v>20</v>
      </c>
      <c r="V36" s="23"/>
      <c r="W36" s="24">
        <f>90*W33/W35</f>
        <v>-6</v>
      </c>
      <c r="X36" s="24"/>
    </row>
    <row r="37" spans="6:25" ht="15.75" x14ac:dyDescent="0.25">
      <c r="U37" s="17"/>
      <c r="V37" s="26"/>
      <c r="W37" s="27">
        <v>0</v>
      </c>
      <c r="X37" s="27"/>
    </row>
    <row r="38" spans="6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6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3000</v>
      </c>
      <c r="X39" s="22"/>
    </row>
    <row r="40" spans="6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20200</v>
      </c>
      <c r="X40" s="22"/>
    </row>
    <row r="41" spans="6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6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23200</v>
      </c>
      <c r="X42" s="22"/>
    </row>
    <row r="43" spans="6:25" ht="15.75" x14ac:dyDescent="0.25">
      <c r="S43" s="10"/>
      <c r="T43" s="10"/>
      <c r="U43" s="23"/>
      <c r="V43" s="23"/>
      <c r="W43" s="24"/>
      <c r="X43" s="24"/>
    </row>
    <row r="44" spans="6:25" ht="15.75" x14ac:dyDescent="0.25">
      <c r="S44" s="10"/>
      <c r="T44" s="10"/>
      <c r="U44" s="28" t="s">
        <v>37</v>
      </c>
      <c r="V44" s="30"/>
      <c r="W44" s="25">
        <v>422</v>
      </c>
      <c r="X44" s="24"/>
    </row>
    <row r="45" spans="6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9790400</v>
      </c>
      <c r="X45" s="43"/>
      <c r="Y45" s="15"/>
    </row>
    <row r="46" spans="6:25" ht="15.75" x14ac:dyDescent="0.25">
      <c r="S46" s="11"/>
      <c r="T46" s="10"/>
      <c r="U46" s="17" t="s">
        <v>24</v>
      </c>
      <c r="V46" s="23"/>
      <c r="W46" s="33">
        <f>W45*0.98</f>
        <v>9594592</v>
      </c>
      <c r="X46" s="34"/>
    </row>
    <row r="47" spans="6:25" ht="15.75" x14ac:dyDescent="0.25">
      <c r="S47" s="10"/>
      <c r="T47" s="10"/>
      <c r="U47" s="17" t="s">
        <v>25</v>
      </c>
      <c r="V47" s="23"/>
      <c r="W47" s="33">
        <f>W45*0.8</f>
        <v>7832320</v>
      </c>
      <c r="X47" s="33"/>
    </row>
    <row r="48" spans="6:25" ht="15.75" x14ac:dyDescent="0.25">
      <c r="O48" s="10"/>
      <c r="P48" s="10"/>
      <c r="Q48" s="10"/>
      <c r="R48" s="10"/>
      <c r="S48" s="10"/>
      <c r="T48" s="10"/>
      <c r="U48" s="17"/>
      <c r="V48" s="23"/>
      <c r="W48" s="35"/>
      <c r="X48" s="24"/>
    </row>
    <row r="49" spans="21:24" ht="15.75" x14ac:dyDescent="0.25">
      <c r="U49" s="36" t="s">
        <v>26</v>
      </c>
      <c r="V49" s="37"/>
      <c r="W49" s="38">
        <f>W30*W44</f>
        <v>1266000</v>
      </c>
      <c r="X49" s="38"/>
    </row>
    <row r="50" spans="21:24" ht="15.75" x14ac:dyDescent="0.25">
      <c r="U50" s="17" t="s">
        <v>27</v>
      </c>
      <c r="V50" s="23"/>
      <c r="W50" s="35"/>
      <c r="X50" s="35"/>
    </row>
    <row r="51" spans="21:24" ht="15.75" x14ac:dyDescent="0.25">
      <c r="U51" s="39" t="s">
        <v>28</v>
      </c>
      <c r="V51" s="35"/>
      <c r="W51" s="33">
        <f>W45*0.025/12</f>
        <v>20396.666666666668</v>
      </c>
      <c r="X51" s="33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R13:T18"/>
  <sheetViews>
    <sheetView topLeftCell="A7" zoomScaleNormal="100" workbookViewId="0">
      <selection activeCell="T18" sqref="T18"/>
    </sheetView>
  </sheetViews>
  <sheetFormatPr defaultRowHeight="15" x14ac:dyDescent="0.25"/>
  <cols>
    <col min="20" max="20" width="18.28515625" customWidth="1"/>
  </cols>
  <sheetData>
    <row r="13" spans="18:20" x14ac:dyDescent="0.25">
      <c r="R13">
        <v>42.47</v>
      </c>
      <c r="S13">
        <f>R13*10.764</f>
        <v>457.14707999999996</v>
      </c>
    </row>
    <row r="15" spans="18:20" x14ac:dyDescent="0.25">
      <c r="T15">
        <v>8891896</v>
      </c>
    </row>
    <row r="16" spans="18:20" x14ac:dyDescent="0.25">
      <c r="T16">
        <v>533514</v>
      </c>
    </row>
    <row r="17" spans="20:20" x14ac:dyDescent="0.25">
      <c r="T17">
        <v>30000</v>
      </c>
    </row>
    <row r="18" spans="20:20" x14ac:dyDescent="0.25">
      <c r="T18">
        <f>SUM(T15:T17)</f>
        <v>9455410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T14:U14"/>
  <sheetViews>
    <sheetView workbookViewId="0">
      <selection activeCell="W19" sqref="W19"/>
    </sheetView>
  </sheetViews>
  <sheetFormatPr defaultRowHeight="15" x14ac:dyDescent="0.25"/>
  <sheetData>
    <row r="14" spans="20:21" x14ac:dyDescent="0.25">
      <c r="T14">
        <v>43.13</v>
      </c>
      <c r="U14">
        <f>T14*10.764</f>
        <v>464.25132000000002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S13" sqref="S1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W31" sqref="W3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7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S14" sqref="S14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Q22:R22"/>
  <sheetViews>
    <sheetView topLeftCell="A7" zoomScaleNormal="100" workbookViewId="0">
      <selection activeCell="P23" sqref="P23"/>
    </sheetView>
  </sheetViews>
  <sheetFormatPr defaultRowHeight="15" x14ac:dyDescent="0.25"/>
  <sheetData>
    <row r="22" spans="17:18" x14ac:dyDescent="0.25">
      <c r="Q22">
        <v>35.619999999999997</v>
      </c>
      <c r="R22">
        <f>Q22*10.764</f>
        <v>383.41367999999994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X11:Y11"/>
  <sheetViews>
    <sheetView topLeftCell="F1" zoomScaleNormal="100" workbookViewId="0">
      <selection activeCell="W14" sqref="W14"/>
    </sheetView>
  </sheetViews>
  <sheetFormatPr defaultRowHeight="15" x14ac:dyDescent="0.25"/>
  <sheetData>
    <row r="11" spans="24:25" x14ac:dyDescent="0.25">
      <c r="X11">
        <v>35.619999999999997</v>
      </c>
      <c r="Y11">
        <f>X11*10.764</f>
        <v>383.41367999999994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19"/>
  <sheetViews>
    <sheetView workbookViewId="0">
      <selection activeCell="U19" sqref="U19"/>
    </sheetView>
  </sheetViews>
  <sheetFormatPr defaultRowHeight="15" x14ac:dyDescent="0.25"/>
  <sheetData>
    <row r="1" spans="1:1" x14ac:dyDescent="0.25">
      <c r="A1" s="6"/>
    </row>
    <row r="19" spans="20:21" x14ac:dyDescent="0.25">
      <c r="T19">
        <v>42.47</v>
      </c>
      <c r="U19">
        <f>T19*10.764</f>
        <v>457.14707999999996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Q15:R15"/>
  <sheetViews>
    <sheetView zoomScaleNormal="100" workbookViewId="0">
      <selection activeCell="R15" sqref="R15"/>
    </sheetView>
  </sheetViews>
  <sheetFormatPr defaultRowHeight="15" x14ac:dyDescent="0.25"/>
  <sheetData>
    <row r="15" spans="17:18" x14ac:dyDescent="0.25">
      <c r="Q15">
        <v>43.13</v>
      </c>
      <c r="R15">
        <f>Q15*10.764</f>
        <v>464.25132000000002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2024-07-10T11:45:08Z</dcterms:modified>
</cp:coreProperties>
</file>