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Ravindra Shivaji Babar\"/>
    </mc:Choice>
  </mc:AlternateContent>
  <xr:revisionPtr revIDLastSave="0" documentId="13_ncr:1_{2EDC2842-3526-4944-9319-EBCE0AFE53B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7" i="4" l="1"/>
  <c r="C18" i="23"/>
  <c r="I29" i="4" l="1"/>
  <c r="H28" i="4"/>
  <c r="G27" i="4"/>
  <c r="H29" i="4"/>
  <c r="P3" i="4"/>
  <c r="O2" i="4"/>
  <c r="C5" i="25" l="1"/>
  <c r="C4" i="25"/>
  <c r="C3" i="25"/>
  <c r="P2" i="4"/>
  <c r="Q2" i="4" s="1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2" i="4"/>
  <c r="G34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s="1"/>
  <c r="C21" i="23" l="1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<sst xmlns="http://schemas.openxmlformats.org/spreadsheetml/2006/main" count="137" uniqueCount="98">
  <si>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</si>
  <si>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</si>
  <si>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</si>
  <si>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</si>
  <si>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</si>
  <si>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</si>
  <si>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</si>
  <si>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</si>
  <si>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</si>
  <si>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</si>
  <si>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</si>
  <si>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</si>
  <si>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</si>
  <si>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</si>
  <si>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</si>
  <si>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</si>
  <si>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</si>
  <si>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</si>
  <si>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</si>
  <si>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</si>
  <si>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</si>
  <si>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</si>
  <si>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</si>
  <si>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</si>
  <si>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</si>
  <si>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</si>
  <si>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</si>
  <si>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</si>
  <si>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</si>
  <si>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</si>
  <si>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</si>
  <si>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</si>
  <si>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</si>
  <si>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</si>
  <si>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</si>
  <si>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</si>
  <si>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</si>
  <si>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</si>
  <si>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</si>
  <si>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</si>
  <si>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</si>
  <si>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</si>
  <si>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</si>
  <si>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</si>
  <si>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</si>
  <si>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</si>
  <si>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</si>
  <si>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</si>
  <si>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</si>
  <si>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</si>
  <si>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</si>
  <si>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</si>
  <si>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</si>
  <si>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</si>
  <si>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</si>
  <si>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</si>
  <si>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</si>
  <si>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</si>
  <si>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</si>
  <si>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</si>
  <si>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</si>
  <si>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</si>
  <si>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</si>
  <si>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</si>
  <si>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</si>
  <si>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</si>
  <si>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</si>
  <si>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</si>
  <si>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</si>
  <si>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</si>
  <si>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</si>
  <si>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</si>
  <si>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</si>
  <si>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</si>
  <si>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</si>
  <si>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</si>
  <si>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</si>
  <si>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</si>
  <si>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</si>
  <si>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</si>
  <si>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</si>
  <si>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</si>
  <si>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</si>
  <si>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</si>
  <si>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</si>
  <si>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28.06.2024</t>
  </si>
  <si>
    <t>ACA</t>
  </si>
  <si>
    <t>TERRACE</t>
  </si>
  <si>
    <t>IGR-27.02.24</t>
  </si>
  <si>
    <t>IGR-11.12.23</t>
  </si>
  <si>
    <t>OC-2004</t>
  </si>
  <si>
    <t>TOTAL AREA</t>
  </si>
  <si>
    <t>ASBUA</t>
  </si>
  <si>
    <t>Fair Market Value</t>
  </si>
  <si>
    <t>Realizable Value</t>
  </si>
  <si>
    <t>Distress Value</t>
  </si>
  <si>
    <t>FLAT</t>
  </si>
  <si>
    <t>40% of terrace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</si>
</sst>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43" fontId="6" fillId="0" borderId="9" xfId="1" applyFont="1" applyFill="1" applyBorder="1"/>
    <xf numFmtId="0" fontId="6" fillId="0" borderId="9" xfId="0" applyFont="1" applyFill="1" applyBorder="1"/>
    <xf numFmtId="0" fontId="2" fillId="0" borderId="9" xfId="0" applyFont="1" applyFill="1" applyBorder="1"/>
    <xf numFmtId="43" fontId="5" fillId="0" borderId="9" xfId="0" applyNumberFormat="1" applyFont="1" applyFill="1" applyBorder="1"/>
    <xf numFmtId="43" fontId="2" fillId="0" borderId="9" xfId="0" applyNumberFormat="1" applyFont="1" applyFill="1" applyBorder="1"/>
    <xf numFmtId="0" fontId="0" fillId="0" borderId="9" xfId="0" applyFont="1" applyFill="1" applyBorder="1"/>
    <xf numFmtId="43" fontId="5" fillId="0" borderId="9" xfId="1" applyFont="1" applyFill="1" applyBorder="1"/>
    <xf numFmtId="0" fontId="5" fillId="0" borderId="9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B6BE8-3AC7-443A-A7B5-BB6812DF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A5C7A-0F4F-40F0-AFDF-2EE04DD2D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06745-D281-4945-ACFD-297815D3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09212F-D216-4629-924D-1B8B6C32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C22CD-F453-4A2D-8746-D5BD713A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83654-EDBB-4F47-815F-9B09FDD3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78</v>
      </c>
      <c r="C3" s="50">
        <f>374860*0.85</f>
        <v>318631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84</v>
      </c>
      <c r="C4" s="50">
        <f>C3*10%</f>
        <v>31863.100000000002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79</v>
      </c>
      <c r="C5" s="55">
        <f>C3+C4</f>
        <v>350494.1</v>
      </c>
      <c r="D5" s="56" t="s">
        <v>62</v>
      </c>
      <c r="E5" s="57">
        <f>C5/10.764</f>
        <v>32561.696395392046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80</v>
      </c>
      <c r="C6" s="50">
        <v>29400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 t="s">
        <v>81</v>
      </c>
      <c r="C7" s="50">
        <f>C5-C6</f>
        <v>321094.09999999998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82</v>
      </c>
      <c r="C8" s="50">
        <f>C7*D13%</f>
        <v>256875.28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83</v>
      </c>
      <c r="C9" s="55">
        <f>C6+C8</f>
        <v>286275.28000000003</v>
      </c>
      <c r="D9" s="56" t="s">
        <v>62</v>
      </c>
      <c r="E9" s="57">
        <f>C9/10.764</f>
        <v>26595.622445187666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68</v>
      </c>
      <c r="C11" s="64">
        <f>Calculation!D7</f>
        <v>2024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69</v>
      </c>
      <c r="C12" s="64">
        <f>Calculation!D8</f>
        <v>2004</v>
      </c>
      <c r="D12" s="63">
        <v>100</v>
      </c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70</v>
      </c>
      <c r="C13" s="64">
        <f>C11-C12</f>
        <v>20</v>
      </c>
      <c r="D13" s="63">
        <f>D12-C13</f>
        <v>80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65</v>
      </c>
      <c r="C18" s="50">
        <v>26620</v>
      </c>
      <c r="D18" s="39"/>
      <c r="E18" s="39"/>
      <c r="F18" s="39"/>
    </row>
    <row r="19" spans="2:6" x14ac:dyDescent="0.25">
      <c r="B19" s="39" t="s">
        <v>66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67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1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45">
        <f>SUM(N5:N11)</f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/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45">
        <f>L14*M14</f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/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0"/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0"/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7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7" sqref="D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2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12500</v>
      </c>
      <c r="D3" s="22" t="s">
        <v>76</v>
      </c>
      <c r="E3" s="6" t="s">
        <v>77</v>
      </c>
      <c r="F3" s="18"/>
    </row>
    <row r="4" spans="1:6" ht="30" x14ac:dyDescent="0.25">
      <c r="A4" s="21" t="s">
        <v>14</v>
      </c>
      <c r="B4" s="19"/>
      <c r="C4" s="20">
        <v>2500</v>
      </c>
      <c r="D4" s="22"/>
      <c r="F4" s="18"/>
    </row>
    <row r="5" spans="1:6" x14ac:dyDescent="0.25">
      <c r="A5" s="15" t="s">
        <v>15</v>
      </c>
      <c r="B5" s="19"/>
      <c r="C5" s="20">
        <f>C3-C4</f>
        <v>10000</v>
      </c>
      <c r="D5" s="22"/>
      <c r="F5" s="18"/>
    </row>
    <row r="6" spans="1:6" x14ac:dyDescent="0.25">
      <c r="A6" s="15" t="s">
        <v>16</v>
      </c>
      <c r="B6" s="19"/>
      <c r="C6" s="20">
        <f>C4</f>
        <v>2500</v>
      </c>
      <c r="D6" s="22"/>
      <c r="F6" s="18"/>
    </row>
    <row r="7" spans="1:6" x14ac:dyDescent="0.25">
      <c r="A7" s="15" t="s">
        <v>17</v>
      </c>
      <c r="B7" s="23"/>
      <c r="C7" s="24">
        <f>D7-D8</f>
        <v>20</v>
      </c>
      <c r="D7" s="24">
        <v>2024</v>
      </c>
      <c r="F7" s="18"/>
    </row>
    <row r="8" spans="1:6" x14ac:dyDescent="0.25">
      <c r="A8" s="15" t="s">
        <v>18</v>
      </c>
      <c r="B8" s="23"/>
      <c r="C8" s="24">
        <f>C9-C7</f>
        <v>40</v>
      </c>
      <c r="D8" s="24">
        <v>2004</v>
      </c>
      <c r="F8" s="18"/>
    </row>
    <row r="9" spans="1:6" x14ac:dyDescent="0.25">
      <c r="A9" s="15" t="s">
        <v>19</v>
      </c>
      <c r="B9" s="23"/>
      <c r="C9" s="24">
        <v>60</v>
      </c>
      <c r="D9" s="24"/>
      <c r="F9" s="18"/>
    </row>
    <row r="10" spans="1:6" ht="30" x14ac:dyDescent="0.25">
      <c r="A10" s="21" t="s">
        <v>20</v>
      </c>
      <c r="B10" s="23"/>
      <c r="C10" s="24">
        <f>90*C7/C9</f>
        <v>30</v>
      </c>
      <c r="D10" s="24"/>
      <c r="F10" s="18"/>
    </row>
    <row r="11" spans="1:6" x14ac:dyDescent="0.25">
      <c r="A11" s="15"/>
      <c r="B11" s="25"/>
      <c r="C11" s="26">
        <f>C10%</f>
        <v>0.3</v>
      </c>
      <c r="D11" s="26"/>
      <c r="F11" s="18"/>
    </row>
    <row r="12" spans="1:6" x14ac:dyDescent="0.25">
      <c r="A12" s="15" t="s">
        <v>21</v>
      </c>
      <c r="B12" s="19"/>
      <c r="C12" s="20">
        <f>C6*C11</f>
        <v>750</v>
      </c>
      <c r="D12" s="22"/>
      <c r="F12" s="18"/>
    </row>
    <row r="13" spans="1:6" x14ac:dyDescent="0.25">
      <c r="A13" s="15" t="s">
        <v>22</v>
      </c>
      <c r="B13" s="19"/>
      <c r="C13" s="20">
        <f>C6-C12</f>
        <v>1750</v>
      </c>
      <c r="D13" s="22"/>
      <c r="F13" s="18"/>
    </row>
    <row r="14" spans="1:6" x14ac:dyDescent="0.25">
      <c r="A14" s="15" t="s">
        <v>15</v>
      </c>
      <c r="B14" s="19"/>
      <c r="C14" s="20">
        <f>C5</f>
        <v>10000</v>
      </c>
      <c r="D14" s="22"/>
      <c r="F14" s="18"/>
    </row>
    <row r="15" spans="1:6" x14ac:dyDescent="0.25">
      <c r="B15" s="19"/>
      <c r="C15" s="20"/>
      <c r="D15" s="22"/>
      <c r="F15" s="18"/>
    </row>
    <row r="16" spans="1:6" x14ac:dyDescent="0.25">
      <c r="A16" s="73" t="s">
        <v>23</v>
      </c>
      <c r="B16" s="68"/>
      <c r="C16" s="74">
        <f>C14+C13</f>
        <v>11750</v>
      </c>
      <c r="D16" s="74"/>
      <c r="E16" s="73"/>
      <c r="F16" s="18"/>
    </row>
    <row r="17" spans="1:6" x14ac:dyDescent="0.25">
      <c r="A17" s="73"/>
      <c r="B17" s="69"/>
      <c r="C17" s="75" t="s">
        <v>96</v>
      </c>
      <c r="D17" s="75"/>
      <c r="E17" s="73"/>
      <c r="F17" s="18"/>
    </row>
    <row r="18" spans="1:6" x14ac:dyDescent="0.25">
      <c r="A18" s="73" t="s">
        <v>86</v>
      </c>
      <c r="B18" s="73"/>
      <c r="C18" s="75">
        <f>290+45</f>
        <v>335</v>
      </c>
      <c r="D18" s="75"/>
      <c r="E18" s="70"/>
      <c r="F18" s="18"/>
    </row>
    <row r="19" spans="1:6" x14ac:dyDescent="0.25">
      <c r="A19" s="73" t="s">
        <v>93</v>
      </c>
      <c r="B19" s="73"/>
      <c r="C19" s="71">
        <f>C18*C16</f>
        <v>3936250</v>
      </c>
      <c r="D19" s="71"/>
      <c r="E19" s="72"/>
      <c r="F19" s="27"/>
    </row>
    <row r="20" spans="1:6" x14ac:dyDescent="0.25">
      <c r="A20" s="73" t="s">
        <v>94</v>
      </c>
      <c r="B20" s="73"/>
      <c r="C20" s="71">
        <f>C19*98%</f>
        <v>3857525</v>
      </c>
      <c r="D20" s="71"/>
      <c r="E20" s="72"/>
      <c r="F20" s="27"/>
    </row>
    <row r="21" spans="1:6" x14ac:dyDescent="0.25">
      <c r="A21" s="73" t="s">
        <v>95</v>
      </c>
      <c r="B21" s="73"/>
      <c r="C21" s="71">
        <f>C19*80%</f>
        <v>3149000</v>
      </c>
      <c r="D21" s="71"/>
      <c r="E21" s="72"/>
      <c r="F21" s="18"/>
    </row>
    <row r="22" spans="1:6" x14ac:dyDescent="0.25">
      <c r="A22" s="15"/>
      <c r="D22" s="24"/>
      <c r="F22" s="29"/>
    </row>
    <row r="23" spans="1:6" x14ac:dyDescent="0.25">
      <c r="A23" s="30" t="s">
        <v>26</v>
      </c>
      <c r="B23" s="31"/>
      <c r="C23" s="32">
        <f>C4*C18</f>
        <v>837500</v>
      </c>
      <c r="D23" s="32"/>
    </row>
    <row r="24" spans="1:6" x14ac:dyDescent="0.25">
      <c r="A24" s="15" t="s">
        <v>27</v>
      </c>
    </row>
    <row r="25" spans="1:6" x14ac:dyDescent="0.25">
      <c r="A25" s="33" t="s">
        <v>28</v>
      </c>
      <c r="B25" s="16"/>
      <c r="C25" s="28">
        <f>C19*0.025/12</f>
        <v>8200.5208333333339</v>
      </c>
      <c r="D25" s="28"/>
    </row>
    <row r="26" spans="1:6" x14ac:dyDescent="0.25">
      <c r="C26" s="28"/>
      <c r="D26" s="28"/>
    </row>
    <row r="27" spans="1:6" x14ac:dyDescent="0.25">
      <c r="C27" s="28"/>
      <c r="D27" s="28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366.05074999999999</v>
      </c>
      <c r="C2" s="4">
        <f t="shared" ref="C2:C16" si="1">B2*1.2</f>
        <v>439.26089999999999</v>
      </c>
      <c r="D2" s="4">
        <f t="shared" ref="D2:D16" si="2">C2*1.2</f>
        <v>527.11307999999997</v>
      </c>
      <c r="E2" s="5">
        <f t="shared" ref="E2:E16" si="3">R2</f>
        <v>4600000</v>
      </c>
      <c r="F2" s="77">
        <f t="shared" ref="F2:F15" si="4">ROUND((E2/B2),0)</f>
        <v>12567</v>
      </c>
      <c r="G2" s="77">
        <f t="shared" ref="G2:G15" si="5">ROUND((E2/C2),0)</f>
        <v>10472</v>
      </c>
      <c r="H2" s="77">
        <f t="shared" ref="H2:H15" si="6">ROUND((E2/D2),0)</f>
        <v>8727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f>48.97*10.764</f>
        <v>527.11307999999997</v>
      </c>
      <c r="P2" s="78">
        <f t="shared" ref="P2:P10" si="9">O2/1.2</f>
        <v>439.26089999999999</v>
      </c>
      <c r="Q2" s="78">
        <f t="shared" ref="Q2:Q10" si="10">P2/1.2</f>
        <v>366.05074999999999</v>
      </c>
      <c r="R2" s="79">
        <v>4600000</v>
      </c>
      <c r="S2" s="79" t="s">
        <v>88</v>
      </c>
    </row>
    <row r="3" spans="1:19" x14ac:dyDescent="0.25">
      <c r="A3" s="4">
        <v>2</v>
      </c>
      <c r="B3" s="4">
        <f t="shared" si="0"/>
        <v>421.41059999999999</v>
      </c>
      <c r="C3" s="4">
        <f t="shared" si="1"/>
        <v>505.69271999999995</v>
      </c>
      <c r="D3" s="4">
        <f t="shared" si="2"/>
        <v>606.83126399999992</v>
      </c>
      <c r="E3" s="5">
        <f t="shared" si="3"/>
        <v>4800000</v>
      </c>
      <c r="F3" s="77">
        <f t="shared" si="4"/>
        <v>11390</v>
      </c>
      <c r="G3" s="77">
        <f t="shared" si="5"/>
        <v>9492</v>
      </c>
      <c r="H3" s="77">
        <f t="shared" si="6"/>
        <v>7910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>46.98*10.764</f>
        <v>505.69271999999995</v>
      </c>
      <c r="Q3" s="78">
        <f t="shared" si="10"/>
        <v>421.41059999999999</v>
      </c>
      <c r="R3" s="79">
        <v>4800000</v>
      </c>
      <c r="S3" s="79" t="s">
        <v>89</v>
      </c>
    </row>
    <row r="4" spans="1:19" x14ac:dyDescent="0.25">
      <c r="A4" s="4">
        <v>3</v>
      </c>
      <c r="B4" s="4">
        <f t="shared" si="0"/>
        <v>550</v>
      </c>
      <c r="C4" s="4">
        <f t="shared" si="1"/>
        <v>660</v>
      </c>
      <c r="D4" s="4">
        <f t="shared" si="2"/>
        <v>792</v>
      </c>
      <c r="E4" s="5">
        <f t="shared" si="3"/>
        <v>6000000</v>
      </c>
      <c r="F4" s="4">
        <f t="shared" si="4"/>
        <v>10909</v>
      </c>
      <c r="G4" s="4">
        <f t="shared" si="5"/>
        <v>9091</v>
      </c>
      <c r="H4" s="4">
        <f t="shared" si="6"/>
        <v>7576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550</v>
      </c>
      <c r="R4" s="2">
        <v>6000000</v>
      </c>
      <c r="S4" s="2"/>
    </row>
    <row r="5" spans="1:19" x14ac:dyDescent="0.25">
      <c r="A5" s="4">
        <v>4</v>
      </c>
      <c r="B5" s="4">
        <f t="shared" si="0"/>
        <v>415</v>
      </c>
      <c r="C5" s="4">
        <f t="shared" si="1"/>
        <v>498</v>
      </c>
      <c r="D5" s="4">
        <f t="shared" si="2"/>
        <v>597.6</v>
      </c>
      <c r="E5" s="5">
        <f t="shared" si="3"/>
        <v>4700000</v>
      </c>
      <c r="F5" s="4">
        <f t="shared" si="4"/>
        <v>11325</v>
      </c>
      <c r="G5" s="4">
        <f t="shared" si="5"/>
        <v>9438</v>
      </c>
      <c r="H5" s="4">
        <f t="shared" si="6"/>
        <v>7865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415</v>
      </c>
      <c r="R5" s="2">
        <v>4700000</v>
      </c>
      <c r="S5" s="2"/>
    </row>
    <row r="6" spans="1:19" x14ac:dyDescent="0.25">
      <c r="A6" s="4">
        <v>5</v>
      </c>
      <c r="B6" s="4">
        <f t="shared" si="0"/>
        <v>413</v>
      </c>
      <c r="C6" s="4">
        <f t="shared" si="1"/>
        <v>495.59999999999997</v>
      </c>
      <c r="D6" s="4">
        <f t="shared" si="2"/>
        <v>594.71999999999991</v>
      </c>
      <c r="E6" s="5">
        <f t="shared" si="3"/>
        <v>5100000</v>
      </c>
      <c r="F6" s="77">
        <f t="shared" si="4"/>
        <v>12349</v>
      </c>
      <c r="G6" s="77">
        <f t="shared" si="5"/>
        <v>10291</v>
      </c>
      <c r="H6" s="77">
        <f t="shared" si="6"/>
        <v>8575</v>
      </c>
      <c r="I6" s="77">
        <f t="shared" si="7"/>
        <v>0</v>
      </c>
      <c r="J6" s="77">
        <f t="shared" si="8"/>
        <v>0</v>
      </c>
      <c r="K6" s="78"/>
      <c r="L6" s="78"/>
      <c r="M6" s="78"/>
      <c r="N6" s="78"/>
      <c r="O6" s="78">
        <v>0</v>
      </c>
      <c r="P6" s="78">
        <f t="shared" si="9"/>
        <v>0</v>
      </c>
      <c r="Q6" s="78">
        <v>413</v>
      </c>
      <c r="R6" s="79">
        <v>5100000</v>
      </c>
      <c r="S6" s="2"/>
    </row>
    <row r="7" spans="1:19" x14ac:dyDescent="0.25">
      <c r="A7" s="4">
        <v>6</v>
      </c>
      <c r="B7" s="4">
        <f t="shared" si="0"/>
        <v>414</v>
      </c>
      <c r="C7" s="4">
        <f t="shared" si="1"/>
        <v>496.79999999999995</v>
      </c>
      <c r="D7" s="4">
        <f t="shared" si="2"/>
        <v>596.16</v>
      </c>
      <c r="E7" s="5">
        <f t="shared" si="3"/>
        <v>4750000</v>
      </c>
      <c r="F7" s="77">
        <f t="shared" si="4"/>
        <v>11473</v>
      </c>
      <c r="G7" s="77">
        <f t="shared" si="5"/>
        <v>9561</v>
      </c>
      <c r="H7" s="77">
        <f t="shared" si="6"/>
        <v>7968</v>
      </c>
      <c r="I7" s="77">
        <f t="shared" si="7"/>
        <v>0</v>
      </c>
      <c r="J7" s="77">
        <f t="shared" si="8"/>
        <v>0</v>
      </c>
      <c r="K7" s="78"/>
      <c r="L7" s="78"/>
      <c r="M7" s="78"/>
      <c r="N7" s="78"/>
      <c r="O7" s="78">
        <v>0</v>
      </c>
      <c r="P7" s="78">
        <f t="shared" si="9"/>
        <v>0</v>
      </c>
      <c r="Q7" s="78">
        <v>414</v>
      </c>
      <c r="R7" s="79">
        <v>4750000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90</v>
      </c>
    </row>
    <row r="24" spans="1:19" s="9" customFormat="1" x14ac:dyDescent="0.25">
      <c r="F24" s="66"/>
    </row>
    <row r="25" spans="1:19" s="9" customFormat="1" x14ac:dyDescent="0.25">
      <c r="F25" s="50" t="s">
        <v>86</v>
      </c>
      <c r="G25" s="50">
        <v>290</v>
      </c>
      <c r="H25" s="9">
        <v>290</v>
      </c>
    </row>
    <row r="26" spans="1:19" s="9" customFormat="1" x14ac:dyDescent="0.25">
      <c r="F26" s="50" t="s">
        <v>87</v>
      </c>
      <c r="G26" s="50">
        <v>112</v>
      </c>
      <c r="H26" s="9">
        <v>45</v>
      </c>
      <c r="I26" s="9" t="s">
        <v>97</v>
      </c>
    </row>
    <row r="27" spans="1:19" s="9" customFormat="1" x14ac:dyDescent="0.25">
      <c r="F27" s="50" t="s">
        <v>91</v>
      </c>
      <c r="G27" s="50">
        <f>SUM(G25:G26)</f>
        <v>402</v>
      </c>
      <c r="H27" s="9">
        <f>SUM(H25:H26)</f>
        <v>335</v>
      </c>
    </row>
    <row r="28" spans="1:19" s="9" customFormat="1" x14ac:dyDescent="0.25">
      <c r="F28" s="50" t="s">
        <v>92</v>
      </c>
      <c r="G28" s="50">
        <v>474</v>
      </c>
      <c r="H28" s="9">
        <f>G28*8727</f>
        <v>4136598</v>
      </c>
    </row>
    <row r="29" spans="1:19" s="9" customFormat="1" x14ac:dyDescent="0.25">
      <c r="C29" s="65" t="s">
        <v>75</v>
      </c>
      <c r="D29" s="65" t="s">
        <v>85</v>
      </c>
      <c r="F29" s="50" t="s">
        <v>71</v>
      </c>
      <c r="G29" s="50">
        <v>357</v>
      </c>
      <c r="H29" s="9">
        <f>G27/G29</f>
        <v>1.1260504201680672</v>
      </c>
      <c r="I29" s="9">
        <f>G28/G29</f>
        <v>1.3277310924369747</v>
      </c>
    </row>
    <row r="30" spans="1:19" s="9" customFormat="1" x14ac:dyDescent="0.25">
      <c r="C30" s="65" t="s">
        <v>1</v>
      </c>
      <c r="D30" s="65">
        <v>3550000</v>
      </c>
      <c r="F30" s="50" t="s">
        <v>72</v>
      </c>
      <c r="G30" s="50"/>
    </row>
    <row r="31" spans="1:19" s="9" customFormat="1" x14ac:dyDescent="0.25">
      <c r="F31" s="50" t="s">
        <v>73</v>
      </c>
      <c r="G31" s="50"/>
    </row>
    <row r="32" spans="1:19" s="9" customFormat="1" x14ac:dyDescent="0.25">
      <c r="C32" s="67"/>
      <c r="D32" s="67"/>
      <c r="F32" s="67" t="s">
        <v>74</v>
      </c>
      <c r="G32" s="67">
        <f>G30*G31</f>
        <v>0</v>
      </c>
    </row>
    <row r="33" spans="3:7" s="9" customFormat="1" x14ac:dyDescent="0.25">
      <c r="C33" s="67"/>
      <c r="D33" s="67"/>
      <c r="F33" s="67" t="s">
        <v>24</v>
      </c>
      <c r="G33" s="67">
        <f>G32*90%</f>
        <v>0</v>
      </c>
    </row>
    <row r="34" spans="3:7" s="9" customFormat="1" x14ac:dyDescent="0.25">
      <c r="C34" s="67"/>
      <c r="D34" s="67"/>
      <c r="F34" s="67" t="s">
        <v>25</v>
      </c>
      <c r="G34" s="67">
        <f>G32*80%</f>
        <v>0</v>
      </c>
    </row>
    <row r="35" spans="3:7" s="9" customFormat="1" x14ac:dyDescent="0.25">
      <c r="C35" s="67"/>
      <c r="D35" s="67"/>
    </row>
    <row r="36" spans="3:7" s="9" customFormat="1" x14ac:dyDescent="0.25">
      <c r="C36" s="67"/>
      <c r="D36" s="67"/>
    </row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  <row r="41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2024-07-11T06:16:23Z</dcterms:modified>
</cp:coreProperties>
</file>