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527"/>
  <workbookPr/>
  <mc:AlternateContent xmlns:mc="http://schemas.openxmlformats.org/markup-compatibility/2006">
    <mc:Choice Requires="x15">
      <x15ac:absPath xmlns:x15ac="http://schemas.microsoft.com/office/spreadsheetml/2010/11/ac" url="D:\SBI\RACPC Chinchpokli (East)\Nilesh Anandilal Daga\"/>
    </mc:Choice>
  </mc:AlternateContent>
  <xr:revisionPtr revIDLastSave="0" documentId="13_ncr:1_{57C8D34C-FC5C-46D2-8347-08A3871F919A}" xr6:coauthVersionLast="45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  <sheet name="Sheet10" sheetId="22" r:id="rId14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Q9" i="4" l="1"/>
  <c r="Q7" i="4"/>
  <c r="F84" i="23" l="1"/>
  <c r="F23" i="23"/>
  <c r="F10" i="23"/>
  <c r="F11" i="23" s="1"/>
  <c r="F7" i="23"/>
  <c r="F8" i="23" s="1"/>
  <c r="F6" i="23"/>
  <c r="F5" i="23"/>
  <c r="F14" i="23" s="1"/>
  <c r="G31" i="4"/>
  <c r="G29" i="4"/>
  <c r="G28" i="4"/>
  <c r="G26" i="4"/>
  <c r="F12" i="23" l="1"/>
  <c r="F13" i="23" s="1"/>
  <c r="F16" i="23" s="1"/>
  <c r="F19" i="23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B7" i="4"/>
  <c r="C7" i="4" s="1"/>
  <c r="D7" i="4" s="1"/>
  <c r="Q8" i="4"/>
  <c r="B9" i="4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E3" i="4"/>
  <c r="E2" i="4"/>
  <c r="H29" i="4"/>
  <c r="G33" i="4"/>
  <c r="C20" i="25"/>
  <c r="C16" i="25"/>
  <c r="C17" i="25" s="1"/>
  <c r="F20" i="23" l="1"/>
  <c r="F21" i="23"/>
  <c r="H4" i="4"/>
  <c r="H9" i="4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 s="1"/>
  <c r="C13" i="23" s="1"/>
  <c r="C16" i="23" s="1"/>
  <c r="C19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<sst xmlns="http://schemas.openxmlformats.org/spreadsheetml/2006/main" count="139" uniqueCount="93">
  <si>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</si>
  <si>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</si>
  <si>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</si>
  <si>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</si>
  <si>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</si>
  <si>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</si>
  <si>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</si>
  <si>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</si>
  <si>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</si>
  <si>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</si>
  <si>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</si>
  <si>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</si>
  <si>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</si>
  <si>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</si>
  <si>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</si>
  <si>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</si>
  <si>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</si>
  <si>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</si>
  <si>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</si>
  <si>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</si>
  <si>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</si>
  <si>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</si>
  <si>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</si>
  <si>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</si>
  <si>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</si>
  <si>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</si>
  <si>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</si>
  <si>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</si>
  <si>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</si>
  <si>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</si>
  <si>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</si>
  <si>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</si>
  <si>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</si>
  <si>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</si>
  <si>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</si>
  <si>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</si>
  <si>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</si>
  <si>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</si>
  <si>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</si>
  <si>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</si>
  <si>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</si>
  <si>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</si>
  <si>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</si>
  <si>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</si>
  <si>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</si>
  <si>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</si>
  <si>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</si>
  <si>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</si>
  <si>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</si>
  <si>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</si>
  <si>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</si>
  <si>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</si>
  <si>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</si>
  <si>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</si>
  <si>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</si>
  <si>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</si>
  <si>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</si>
  <si>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</si>
  <si>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</si>
  <si>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</si>
  <si>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</si>
  <si>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</si>
  <si>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</si>
  <si>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</si>
  <si>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</si>
  <si>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</si>
  <si>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</si>
  <si>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</si>
  <si>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</si>
  <si>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</si>
  <si>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</si>
  <si>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</si>
  <si>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</si>
  <si>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</si>
  <si>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</si>
  <si>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</si>
  <si>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</si>
  <si>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</si>
  <si>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</si>
  <si>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</si>
  <si>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</si>
  <si>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</si>
  <si>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ACA</t>
  </si>
  <si>
    <t>BALCONY</t>
  </si>
  <si>
    <t>TACA</t>
  </si>
  <si>
    <t xml:space="preserve">Draft Agreement </t>
  </si>
  <si>
    <t>IGR-12.06.24</t>
  </si>
  <si>
    <t>IGR-06.06.24</t>
  </si>
  <si>
    <t>IGR-10.05.24</t>
  </si>
  <si>
    <t>IGR-09.05.24</t>
  </si>
  <si>
    <t>Vastukala</t>
  </si>
  <si>
    <t>Yogesh Vankar</t>
  </si>
  <si>
    <t>After possession and fully furnished flat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</si>
</sst>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92D050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2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2" borderId="0" xfId="0" applyFill="1"/>
    <xf numFmtId="0" fontId="3" fillId="0" borderId="0" xfId="0" applyFont="1"/>
    <xf numFmtId="0" fontId="1" fillId="3" borderId="0" xfId="0" applyFont="1" applyFill="1" applyAlignment="1">
      <alignment wrapText="1"/>
    </xf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43" fontId="5" fillId="0" borderId="7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8" xfId="0" applyBorder="1"/>
    <xf numFmtId="2" fontId="0" fillId="0" borderId="8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8" xfId="0" applyFont="1" applyBorder="1"/>
    <xf numFmtId="0" fontId="11" fillId="0" borderId="0" xfId="0" applyFont="1"/>
    <xf numFmtId="0" fontId="3" fillId="0" borderId="8" xfId="0" applyFont="1" applyBorder="1"/>
    <xf numFmtId="2" fontId="2" fillId="0" borderId="8" xfId="0" applyNumberFormat="1" applyFont="1" applyBorder="1"/>
    <xf numFmtId="4" fontId="0" fillId="0" borderId="8" xfId="0" applyNumberFormat="1" applyBorder="1"/>
    <xf numFmtId="43" fontId="0" fillId="0" borderId="8" xfId="1" applyFont="1" applyBorder="1"/>
    <xf numFmtId="164" fontId="0" fillId="0" borderId="8" xfId="0" applyNumberFormat="1" applyBorder="1"/>
    <xf numFmtId="164" fontId="0" fillId="0" borderId="0" xfId="0" applyNumberFormat="1"/>
    <xf numFmtId="0" fontId="2" fillId="0" borderId="8" xfId="0" applyFont="1" applyBorder="1" applyAlignment="1">
      <alignment horizontal="center" vertical="center"/>
    </xf>
    <xf numFmtId="9" fontId="0" fillId="0" borderId="8" xfId="0" applyNumberForma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quotePrefix="1" applyBorder="1"/>
    <xf numFmtId="16" fontId="0" fillId="0" borderId="8" xfId="0" quotePrefix="1" applyNumberFormat="1" applyBorder="1"/>
    <xf numFmtId="0" fontId="0" fillId="0" borderId="8" xfId="0" applyBorder="1" applyAlignment="1">
      <alignment wrapText="1"/>
    </xf>
    <xf numFmtId="17" fontId="0" fillId="0" borderId="8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8" xfId="1" applyFont="1" applyBorder="1"/>
    <xf numFmtId="0" fontId="2" fillId="2" borderId="4" xfId="0" applyFont="1" applyFill="1" applyBorder="1"/>
    <xf numFmtId="0" fontId="10" fillId="0" borderId="8" xfId="0" applyFont="1" applyBorder="1" applyAlignment="1">
      <alignment horizontal="center"/>
    </xf>
    <xf numFmtId="0" fontId="1" fillId="2" borderId="0" xfId="0" applyFont="1" applyFill="1"/>
    <xf numFmtId="4" fontId="0" fillId="2" borderId="0" xfId="0" applyNumberFormat="1" applyFill="1"/>
    <xf numFmtId="0" fontId="1" fillId="5" borderId="0" xfId="0" applyFont="1" applyFill="1"/>
    <xf numFmtId="0" fontId="0" fillId="5" borderId="0" xfId="0" applyFill="1"/>
    <xf numFmtId="4" fontId="0" fillId="5" borderId="0" xfId="0" applyNumberFormat="1" applyFill="1"/>
    <xf numFmtId="0" fontId="1" fillId="0" borderId="0" xfId="0" applyFont="1" applyFill="1"/>
    <xf numFmtId="0" fontId="0" fillId="0" borderId="0" xfId="0" applyFill="1"/>
    <xf numFmtId="4" fontId="0" fillId="0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55</xdr:row>
      <xdr:rowOff>74914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7D31AA-7FCA-4100-907A-352859CC5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BA97D4E-4755-4E30-80DF-0BAFCD7213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72D2F7-61AD-4054-945F-21A6387AE2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607314</xdr:colOff>
      <xdr:row>56</xdr:row>
      <xdr:rowOff>141589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90864A9-1E78-4FF5-8C85-EEB8052A4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285714" cy="1028571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1A46A4-457F-41F5-AD72-2EB093BC57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46</xdr:row>
      <xdr:rowOff>125065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958F4B0-FD55-4FEC-AFEB-7D2636B7AC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88806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20244</xdr:colOff>
      <xdr:row>45</xdr:row>
      <xdr:rowOff>10723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46D1A8D-EC94-4682-928E-D885CC407F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54644" cy="8583223"/>
        </a:xfrm>
        <a:prstGeom prst="rect">
          <a:avLst/>
        </a:prstGeom>
      </xdr:spPr>
    </xdr:pic>
    <xdr:clientData/>
  </xdr:twoCellAnchor>
  <xdr:twoCellAnchor editAs="oneCell">
    <xdr:from>
      <xdr:col>4</xdr:col>
      <xdr:colOff>123825</xdr:colOff>
      <xdr:row>0</xdr:row>
      <xdr:rowOff>0</xdr:rowOff>
    </xdr:from>
    <xdr:to>
      <xdr:col>27</xdr:col>
      <xdr:colOff>335361</xdr:colOff>
      <xdr:row>45</xdr:row>
      <xdr:rowOff>172670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41339FD-2496-4281-92BA-39B715E3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62225" y="0"/>
          <a:ext cx="14232336" cy="874517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116273</xdr:colOff>
      <xdr:row>43</xdr:row>
      <xdr:rowOff>48775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1407075-35CC-4C37-AEB7-B746696FCE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37073" cy="8240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E15" sqref="E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75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81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76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77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78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79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80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2024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2024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O3" sqref="O3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T28" sqref="T28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73"/>
      <c r="L1" s="73"/>
      <c r="M1" s="73"/>
      <c r="N1" s="73"/>
      <c r="O1" s="73"/>
      <c r="P1" s="73"/>
      <c r="Q1" s="73"/>
      <c r="R1" s="73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8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6"/>
      <c r="P33" s="55"/>
      <c r="Q33" s="55"/>
    </row>
    <row r="34" spans="13:17" x14ac:dyDescent="0.25">
      <c r="M34" s="6"/>
    </row>
    <row r="35" spans="13:17" x14ac:dyDescent="0.25">
      <c r="M35" s="6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H84"/>
  <sheetViews>
    <sheetView workbookViewId="0">
      <selection activeCell="K31" sqref="K31"/>
    </sheetView>
  </sheetViews>
  <sheetFormatPr defaultRowHeight="15" x14ac:dyDescent="0.25"/>
  <cols>
    <col min="1" max="1" width="21.7109375" bestFit="1" customWidth="1"/>
    <col min="2" max="2" width="13.42578125" customWidth="1"/>
    <col min="3" max="3" width="17.140625" style="16" customWidth="1"/>
    <col min="4" max="4" width="12.5703125" style="16" customWidth="1"/>
    <col min="5" max="5" width="14.28515625" customWidth="1"/>
    <col min="6" max="6" width="17.140625" style="16" customWidth="1"/>
    <col min="7" max="7" width="12.5703125" style="16" bestFit="1" customWidth="1"/>
    <col min="8" max="8" width="14.28515625" bestFit="1" customWidth="1"/>
  </cols>
  <sheetData>
    <row r="1" spans="1:8" x14ac:dyDescent="0.25">
      <c r="A1" s="11"/>
      <c r="B1" s="12"/>
      <c r="C1" s="13"/>
      <c r="D1" s="14"/>
      <c r="F1" s="13"/>
      <c r="G1" s="14"/>
    </row>
    <row r="2" spans="1:8" x14ac:dyDescent="0.25">
      <c r="A2" s="15"/>
      <c r="D2" s="17"/>
      <c r="G2" s="17"/>
    </row>
    <row r="3" spans="1:8" x14ac:dyDescent="0.25">
      <c r="A3" s="15" t="s">
        <v>13</v>
      </c>
      <c r="B3" s="18"/>
      <c r="C3" s="19">
        <v>18500</v>
      </c>
      <c r="D3" s="22" t="s">
        <v>74</v>
      </c>
      <c r="E3" s="6" t="s">
        <v>82</v>
      </c>
      <c r="F3" s="19">
        <v>19000</v>
      </c>
      <c r="G3" s="22" t="s">
        <v>74</v>
      </c>
      <c r="H3" s="6" t="s">
        <v>82</v>
      </c>
    </row>
    <row r="4" spans="1:8" ht="30" x14ac:dyDescent="0.25">
      <c r="A4" s="21" t="s">
        <v>14</v>
      </c>
      <c r="B4" s="18"/>
      <c r="C4" s="19">
        <v>2500</v>
      </c>
      <c r="D4" s="22"/>
      <c r="F4" s="19">
        <v>2500</v>
      </c>
      <c r="G4" s="22"/>
    </row>
    <row r="5" spans="1:8" x14ac:dyDescent="0.25">
      <c r="A5" s="15" t="s">
        <v>15</v>
      </c>
      <c r="B5" s="18"/>
      <c r="C5" s="19">
        <f>C3-C4</f>
        <v>16000</v>
      </c>
      <c r="D5" s="22"/>
      <c r="F5" s="19">
        <f>F3-F4</f>
        <v>16500</v>
      </c>
      <c r="G5" s="22"/>
    </row>
    <row r="6" spans="1:8" x14ac:dyDescent="0.25">
      <c r="A6" s="15" t="s">
        <v>16</v>
      </c>
      <c r="B6" s="18"/>
      <c r="C6" s="19">
        <f>C4</f>
        <v>2500</v>
      </c>
      <c r="D6" s="22"/>
      <c r="F6" s="19">
        <f>F4</f>
        <v>2500</v>
      </c>
      <c r="G6" s="22"/>
    </row>
    <row r="7" spans="1:8" x14ac:dyDescent="0.25">
      <c r="A7" s="15" t="s">
        <v>17</v>
      </c>
      <c r="B7" s="23"/>
      <c r="C7" s="24">
        <f>D7-D8</f>
        <v>0</v>
      </c>
      <c r="D7" s="24">
        <v>2024</v>
      </c>
      <c r="F7" s="24">
        <f>G7-G8</f>
        <v>0</v>
      </c>
      <c r="G7" s="24">
        <v>2024</v>
      </c>
    </row>
    <row r="8" spans="1:8" x14ac:dyDescent="0.25">
      <c r="A8" s="15" t="s">
        <v>18</v>
      </c>
      <c r="B8" s="23"/>
      <c r="C8" s="24">
        <f>C9-C7</f>
        <v>60</v>
      </c>
      <c r="D8" s="24">
        <v>2024</v>
      </c>
      <c r="F8" s="24">
        <f>F9-F7</f>
        <v>60</v>
      </c>
      <c r="G8" s="24">
        <v>2024</v>
      </c>
    </row>
    <row r="9" spans="1:8" x14ac:dyDescent="0.25">
      <c r="A9" s="15" t="s">
        <v>19</v>
      </c>
      <c r="B9" s="23"/>
      <c r="C9" s="24">
        <v>60</v>
      </c>
      <c r="D9" s="24"/>
      <c r="F9" s="24">
        <v>60</v>
      </c>
      <c r="G9" s="24"/>
    </row>
    <row r="10" spans="1:8" ht="30" x14ac:dyDescent="0.25">
      <c r="A10" s="21" t="s">
        <v>20</v>
      </c>
      <c r="B10" s="23"/>
      <c r="C10" s="24">
        <f>90*C7/C9</f>
        <v>0</v>
      </c>
      <c r="D10" s="24"/>
      <c r="F10" s="24">
        <f>90*F7/F9</f>
        <v>0</v>
      </c>
      <c r="G10" s="24"/>
    </row>
    <row r="11" spans="1:8" x14ac:dyDescent="0.25">
      <c r="A11" s="15"/>
      <c r="B11" s="25"/>
      <c r="C11" s="26">
        <f>C10%</f>
        <v>0</v>
      </c>
      <c r="D11" s="26"/>
      <c r="F11" s="26">
        <f>F10%</f>
        <v>0</v>
      </c>
      <c r="G11" s="26"/>
    </row>
    <row r="12" spans="1:8" x14ac:dyDescent="0.25">
      <c r="A12" s="15" t="s">
        <v>21</v>
      </c>
      <c r="B12" s="18"/>
      <c r="C12" s="19">
        <f>C6*C11</f>
        <v>0</v>
      </c>
      <c r="D12" s="22"/>
      <c r="F12" s="19">
        <f>F6*F11</f>
        <v>0</v>
      </c>
      <c r="G12" s="22"/>
    </row>
    <row r="13" spans="1:8" x14ac:dyDescent="0.25">
      <c r="A13" s="15" t="s">
        <v>22</v>
      </c>
      <c r="B13" s="18"/>
      <c r="C13" s="19">
        <f>C6-C12</f>
        <v>2500</v>
      </c>
      <c r="D13" s="22"/>
      <c r="F13" s="19">
        <f>F6-F12</f>
        <v>2500</v>
      </c>
      <c r="G13" s="22"/>
    </row>
    <row r="14" spans="1:8" x14ac:dyDescent="0.25">
      <c r="A14" s="15" t="s">
        <v>15</v>
      </c>
      <c r="B14" s="18"/>
      <c r="C14" s="19">
        <f>C5</f>
        <v>16000</v>
      </c>
      <c r="D14" s="22"/>
      <c r="F14" s="19">
        <f>F5</f>
        <v>16500</v>
      </c>
      <c r="G14" s="22"/>
    </row>
    <row r="15" spans="1:8" x14ac:dyDescent="0.25">
      <c r="B15" s="18"/>
      <c r="C15" s="19"/>
      <c r="D15" s="22"/>
      <c r="F15" s="19"/>
      <c r="G15" s="22"/>
    </row>
    <row r="16" spans="1:8" x14ac:dyDescent="0.25">
      <c r="A16" s="27" t="s">
        <v>23</v>
      </c>
      <c r="B16" s="28"/>
      <c r="C16" s="20">
        <f>C14+C13</f>
        <v>18500</v>
      </c>
      <c r="D16" s="22"/>
      <c r="F16" s="20">
        <f>F14+F13</f>
        <v>19000</v>
      </c>
      <c r="G16" s="22"/>
    </row>
    <row r="17" spans="1:8" x14ac:dyDescent="0.25">
      <c r="B17" s="23"/>
      <c r="C17" s="24" t="s">
        <v>90</v>
      </c>
      <c r="D17" s="24"/>
      <c r="F17" s="24" t="s">
        <v>91</v>
      </c>
      <c r="G17" s="24"/>
    </row>
    <row r="18" spans="1:8" x14ac:dyDescent="0.25">
      <c r="A18" s="72" t="str">
        <f>E3</f>
        <v>ACA</v>
      </c>
      <c r="B18" s="7"/>
      <c r="C18" s="29">
        <v>1623</v>
      </c>
      <c r="D18" s="24"/>
      <c r="F18" s="29">
        <v>1623</v>
      </c>
      <c r="G18" s="24"/>
    </row>
    <row r="19" spans="1:8" x14ac:dyDescent="0.25">
      <c r="A19" s="15" t="s">
        <v>73</v>
      </c>
      <c r="B19" s="6"/>
      <c r="C19" s="30">
        <f>C18*C16</f>
        <v>30025500</v>
      </c>
      <c r="D19" s="31"/>
      <c r="E19" s="66"/>
      <c r="F19" s="30">
        <f>F18*F16</f>
        <v>30837000</v>
      </c>
      <c r="G19" s="31"/>
      <c r="H19" s="66"/>
    </row>
    <row r="20" spans="1:8" x14ac:dyDescent="0.25">
      <c r="A20" s="15" t="s">
        <v>24</v>
      </c>
      <c r="C20" s="32">
        <f>C19*90%</f>
        <v>27022950</v>
      </c>
      <c r="D20" s="30"/>
      <c r="F20" s="32">
        <f>F19*90%</f>
        <v>27753300</v>
      </c>
      <c r="G20" s="30"/>
    </row>
    <row r="21" spans="1:8" x14ac:dyDescent="0.25">
      <c r="A21" s="15" t="s">
        <v>25</v>
      </c>
      <c r="C21" s="32">
        <f>C19*80%</f>
        <v>24020400</v>
      </c>
      <c r="D21" s="32"/>
      <c r="F21" s="32">
        <f>F19*80%</f>
        <v>24669600</v>
      </c>
      <c r="G21" s="32"/>
    </row>
    <row r="22" spans="1:8" x14ac:dyDescent="0.25">
      <c r="A22" s="15"/>
      <c r="D22" s="24"/>
      <c r="G22" s="24"/>
    </row>
    <row r="23" spans="1:8" x14ac:dyDescent="0.25">
      <c r="A23" s="33" t="s">
        <v>26</v>
      </c>
      <c r="B23" s="34"/>
      <c r="C23" s="35">
        <f>C4*C18</f>
        <v>4057500</v>
      </c>
      <c r="D23" s="35"/>
      <c r="F23" s="35">
        <f>F4*F18</f>
        <v>4057500</v>
      </c>
      <c r="G23" s="35"/>
    </row>
    <row r="24" spans="1:8" x14ac:dyDescent="0.25">
      <c r="A24" s="15" t="s">
        <v>27</v>
      </c>
    </row>
    <row r="25" spans="1:8" x14ac:dyDescent="0.25">
      <c r="A25" s="36" t="s">
        <v>28</v>
      </c>
      <c r="B25" s="16"/>
      <c r="C25" s="32">
        <v>100000</v>
      </c>
      <c r="D25" s="32" t="s">
        <v>92</v>
      </c>
      <c r="F25" s="32">
        <v>105000</v>
      </c>
      <c r="G25" s="32" t="s">
        <v>92</v>
      </c>
    </row>
    <row r="26" spans="1:8" x14ac:dyDescent="0.25">
      <c r="C26" s="32"/>
      <c r="D26" s="32"/>
      <c r="F26" s="32"/>
      <c r="G26" s="32"/>
    </row>
    <row r="27" spans="1:8" x14ac:dyDescent="0.25">
      <c r="C27" s="32"/>
      <c r="D27" s="32"/>
      <c r="F27" s="32"/>
      <c r="G27" s="32"/>
    </row>
    <row r="28" spans="1:8" x14ac:dyDescent="0.25">
      <c r="C28"/>
      <c r="D28"/>
      <c r="F28"/>
      <c r="G28"/>
    </row>
    <row r="29" spans="1:8" x14ac:dyDescent="0.25">
      <c r="C29"/>
      <c r="D29"/>
      <c r="F29"/>
      <c r="G29"/>
    </row>
    <row r="30" spans="1:8" x14ac:dyDescent="0.25">
      <c r="C30"/>
      <c r="D30"/>
      <c r="F30"/>
      <c r="G30"/>
    </row>
    <row r="31" spans="1:8" x14ac:dyDescent="0.25">
      <c r="C31"/>
      <c r="D31"/>
      <c r="F31"/>
      <c r="G31"/>
    </row>
    <row r="32" spans="1:8" x14ac:dyDescent="0.25">
      <c r="C32"/>
      <c r="D32"/>
      <c r="F32"/>
      <c r="G32"/>
    </row>
    <row r="33" spans="1:7" x14ac:dyDescent="0.25">
      <c r="C33"/>
      <c r="D33"/>
      <c r="F33"/>
      <c r="G33"/>
    </row>
    <row r="34" spans="1:7" x14ac:dyDescent="0.25">
      <c r="C34"/>
      <c r="D34"/>
      <c r="F34"/>
      <c r="G34"/>
    </row>
    <row r="35" spans="1:7" x14ac:dyDescent="0.25">
      <c r="C35"/>
      <c r="D35"/>
      <c r="F35"/>
      <c r="G35"/>
    </row>
    <row r="36" spans="1:7" x14ac:dyDescent="0.25">
      <c r="C36"/>
      <c r="D36"/>
      <c r="F36"/>
      <c r="G36"/>
    </row>
    <row r="37" spans="1:7" x14ac:dyDescent="0.25">
      <c r="C37"/>
      <c r="D37"/>
      <c r="F37"/>
      <c r="G37"/>
    </row>
    <row r="38" spans="1:7" x14ac:dyDescent="0.25">
      <c r="C38"/>
      <c r="D38"/>
      <c r="F38"/>
      <c r="G38"/>
    </row>
    <row r="39" spans="1:7" x14ac:dyDescent="0.25">
      <c r="C39"/>
      <c r="D39"/>
      <c r="F39"/>
      <c r="G39"/>
    </row>
    <row r="40" spans="1:7" x14ac:dyDescent="0.25">
      <c r="C40"/>
      <c r="D40"/>
      <c r="F40"/>
      <c r="G40"/>
    </row>
    <row r="46" spans="1:7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6" x14ac:dyDescent="0.25">
      <c r="C84" s="16">
        <f>C83*C82</f>
        <v>0</v>
      </c>
      <c r="F84" s="16">
        <f>F83*F82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S40"/>
  <sheetViews>
    <sheetView tabSelected="1" workbookViewId="0">
      <selection activeCell="W12" sqref="W12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4.28515625" bestFit="1" customWidth="1"/>
    <col min="5" max="5" width="13.42578125" customWidth="1"/>
    <col min="6" max="6" width="14" customWidth="1"/>
    <col min="7" max="7" width="14.28515625" bestFit="1" customWidth="1"/>
    <col min="8" max="8" width="12" customWidth="1"/>
    <col min="9" max="9" width="14.28515625" bestFit="1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14.42578125" bestFit="1" customWidth="1"/>
    <col min="19" max="19" width="13.85546875" customWidth="1"/>
    <col min="20" max="20" width="6" customWidth="1"/>
    <col min="21" max="21" width="6.28515625" customWidth="1"/>
  </cols>
  <sheetData>
    <row r="1" spans="1:19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3" t="s">
        <v>11</v>
      </c>
      <c r="H1" s="3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</row>
    <row r="2" spans="1:19" x14ac:dyDescent="0.25">
      <c r="A2" s="4">
        <v>1</v>
      </c>
      <c r="B2" s="4">
        <f t="shared" ref="B2:B16" si="0">Q2</f>
        <v>3141</v>
      </c>
      <c r="C2" s="4">
        <f t="shared" ref="C2:C16" si="1">B2*1.2</f>
        <v>3769.2</v>
      </c>
      <c r="D2" s="4">
        <f t="shared" ref="D2:D16" si="2">C2*1.2</f>
        <v>4523.04</v>
      </c>
      <c r="E2" s="5">
        <f t="shared" ref="E2:E16" si="3">R2</f>
        <v>60000000</v>
      </c>
      <c r="F2" s="76">
        <f t="shared" ref="F2:F15" si="4">ROUND((E2/B2),0)</f>
        <v>19102</v>
      </c>
      <c r="G2" s="76">
        <f t="shared" ref="G2:G15" si="5">ROUND((E2/C2),0)</f>
        <v>15918</v>
      </c>
      <c r="H2" s="76">
        <f t="shared" ref="H2:H15" si="6">ROUND((E2/D2),0)</f>
        <v>13265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3141</v>
      </c>
      <c r="R2" s="78">
        <v>60000000</v>
      </c>
      <c r="S2" s="78" t="s">
        <v>86</v>
      </c>
    </row>
    <row r="3" spans="1:19" x14ac:dyDescent="0.25">
      <c r="A3" s="4">
        <v>2</v>
      </c>
      <c r="B3" s="4">
        <f t="shared" si="0"/>
        <v>1623</v>
      </c>
      <c r="C3" s="4">
        <f t="shared" si="1"/>
        <v>1947.6</v>
      </c>
      <c r="D3" s="4">
        <f t="shared" si="2"/>
        <v>2337.12</v>
      </c>
      <c r="E3" s="5">
        <f t="shared" si="3"/>
        <v>30000000</v>
      </c>
      <c r="F3" s="74">
        <f t="shared" si="4"/>
        <v>18484</v>
      </c>
      <c r="G3" s="74">
        <f t="shared" si="5"/>
        <v>15404</v>
      </c>
      <c r="H3" s="74">
        <f t="shared" si="6"/>
        <v>12836</v>
      </c>
      <c r="I3" s="74">
        <f t="shared" si="7"/>
        <v>0</v>
      </c>
      <c r="J3" s="74">
        <f t="shared" si="8"/>
        <v>0</v>
      </c>
      <c r="K3" s="7"/>
      <c r="L3" s="7"/>
      <c r="M3" s="7"/>
      <c r="N3" s="7"/>
      <c r="O3" s="7">
        <v>0</v>
      </c>
      <c r="P3" s="7">
        <f t="shared" si="9"/>
        <v>0</v>
      </c>
      <c r="Q3" s="7">
        <v>1623</v>
      </c>
      <c r="R3" s="75">
        <v>30000000</v>
      </c>
      <c r="S3" s="75" t="s">
        <v>87</v>
      </c>
    </row>
    <row r="4" spans="1:19" x14ac:dyDescent="0.25">
      <c r="A4" s="4">
        <v>3</v>
      </c>
      <c r="B4" s="4">
        <f t="shared" si="0"/>
        <v>3184</v>
      </c>
      <c r="C4" s="4">
        <f t="shared" si="1"/>
        <v>3820.7999999999997</v>
      </c>
      <c r="D4" s="4">
        <f t="shared" si="2"/>
        <v>4584.9599999999991</v>
      </c>
      <c r="E4" s="5">
        <f t="shared" si="3"/>
        <v>50000000</v>
      </c>
      <c r="F4" s="4">
        <f t="shared" si="4"/>
        <v>15704</v>
      </c>
      <c r="G4" s="4">
        <f t="shared" si="5"/>
        <v>13086</v>
      </c>
      <c r="H4" s="4">
        <f t="shared" si="6"/>
        <v>10905</v>
      </c>
      <c r="I4" s="4">
        <f t="shared" si="7"/>
        <v>0</v>
      </c>
      <c r="J4" s="4">
        <f t="shared" si="8"/>
        <v>0</v>
      </c>
      <c r="O4">
        <v>0</v>
      </c>
      <c r="P4">
        <f t="shared" si="9"/>
        <v>0</v>
      </c>
      <c r="Q4">
        <v>3184</v>
      </c>
      <c r="R4" s="2">
        <v>50000000</v>
      </c>
      <c r="S4" s="2" t="s">
        <v>88</v>
      </c>
    </row>
    <row r="5" spans="1:19" x14ac:dyDescent="0.25">
      <c r="A5" s="4">
        <v>4</v>
      </c>
      <c r="B5" s="4">
        <f t="shared" si="0"/>
        <v>3184</v>
      </c>
      <c r="C5" s="4">
        <f t="shared" si="1"/>
        <v>3820.7999999999997</v>
      </c>
      <c r="D5" s="4">
        <f t="shared" si="2"/>
        <v>4584.9599999999991</v>
      </c>
      <c r="E5" s="5">
        <f t="shared" si="3"/>
        <v>60000000</v>
      </c>
      <c r="F5" s="76">
        <f t="shared" si="4"/>
        <v>18844</v>
      </c>
      <c r="G5" s="76">
        <f t="shared" si="5"/>
        <v>15704</v>
      </c>
      <c r="H5" s="76">
        <f t="shared" si="6"/>
        <v>13086</v>
      </c>
      <c r="I5" s="76">
        <f t="shared" si="7"/>
        <v>0</v>
      </c>
      <c r="J5" s="76">
        <f t="shared" si="8"/>
        <v>0</v>
      </c>
      <c r="K5" s="77"/>
      <c r="L5" s="77"/>
      <c r="M5" s="77"/>
      <c r="N5" s="77"/>
      <c r="O5" s="77">
        <v>0</v>
      </c>
      <c r="P5" s="77">
        <f t="shared" si="9"/>
        <v>0</v>
      </c>
      <c r="Q5" s="77">
        <v>3184</v>
      </c>
      <c r="R5" s="78">
        <v>60000000</v>
      </c>
      <c r="S5" s="78" t="s">
        <v>88</v>
      </c>
    </row>
    <row r="6" spans="1:19" x14ac:dyDescent="0.25">
      <c r="A6" s="4">
        <v>5</v>
      </c>
      <c r="B6" s="4">
        <f t="shared" si="0"/>
        <v>3141</v>
      </c>
      <c r="C6" s="4">
        <f t="shared" si="1"/>
        <v>3769.2</v>
      </c>
      <c r="D6" s="4">
        <f t="shared" si="2"/>
        <v>4523.04</v>
      </c>
      <c r="E6" s="5">
        <f t="shared" si="3"/>
        <v>55000000</v>
      </c>
      <c r="F6" s="74">
        <f t="shared" si="4"/>
        <v>17510</v>
      </c>
      <c r="G6" s="74">
        <f t="shared" si="5"/>
        <v>14592</v>
      </c>
      <c r="H6" s="74">
        <f t="shared" si="6"/>
        <v>12160</v>
      </c>
      <c r="I6" s="74">
        <f t="shared" si="7"/>
        <v>0</v>
      </c>
      <c r="J6" s="74">
        <f t="shared" si="8"/>
        <v>0</v>
      </c>
      <c r="K6" s="7"/>
      <c r="L6" s="7"/>
      <c r="M6" s="7"/>
      <c r="N6" s="7"/>
      <c r="O6" s="7">
        <v>0</v>
      </c>
      <c r="P6" s="7">
        <f t="shared" si="9"/>
        <v>0</v>
      </c>
      <c r="Q6" s="7">
        <v>3141</v>
      </c>
      <c r="R6" s="75">
        <v>55000000</v>
      </c>
      <c r="S6" s="75" t="s">
        <v>89</v>
      </c>
    </row>
    <row r="7" spans="1:19" x14ac:dyDescent="0.25">
      <c r="A7" s="4">
        <v>6</v>
      </c>
      <c r="B7" s="4">
        <f t="shared" si="0"/>
        <v>1545.4545454545453</v>
      </c>
      <c r="C7" s="4">
        <f t="shared" si="1"/>
        <v>1854.5454545454543</v>
      </c>
      <c r="D7" s="4">
        <f t="shared" si="2"/>
        <v>2225.454545454545</v>
      </c>
      <c r="E7" s="5">
        <f t="shared" si="3"/>
        <v>33500000</v>
      </c>
      <c r="F7" s="79">
        <f t="shared" si="4"/>
        <v>21676</v>
      </c>
      <c r="G7" s="79">
        <f t="shared" si="5"/>
        <v>18064</v>
      </c>
      <c r="H7" s="79">
        <f t="shared" si="6"/>
        <v>15053</v>
      </c>
      <c r="I7" s="79">
        <f t="shared" si="7"/>
        <v>0</v>
      </c>
      <c r="J7" s="79">
        <f t="shared" si="8"/>
        <v>0</v>
      </c>
      <c r="K7" s="80"/>
      <c r="L7" s="80"/>
      <c r="M7" s="80"/>
      <c r="N7" s="80"/>
      <c r="O7" s="80">
        <v>0</v>
      </c>
      <c r="P7" s="80">
        <v>1700</v>
      </c>
      <c r="Q7" s="80">
        <f>P7/1.1</f>
        <v>1545.4545454545453</v>
      </c>
      <c r="R7" s="81">
        <v>33500000</v>
      </c>
      <c r="S7" s="2"/>
    </row>
    <row r="8" spans="1:19" x14ac:dyDescent="0.25">
      <c r="A8" s="4">
        <v>7</v>
      </c>
      <c r="B8" s="4">
        <f t="shared" si="0"/>
        <v>1375</v>
      </c>
      <c r="C8" s="4">
        <f t="shared" si="1"/>
        <v>1650</v>
      </c>
      <c r="D8" s="4">
        <f t="shared" si="2"/>
        <v>1980</v>
      </c>
      <c r="E8" s="5">
        <f t="shared" si="3"/>
        <v>35000000</v>
      </c>
      <c r="F8" s="79">
        <f t="shared" si="4"/>
        <v>25455</v>
      </c>
      <c r="G8" s="79">
        <f t="shared" si="5"/>
        <v>21212</v>
      </c>
      <c r="H8" s="79">
        <f t="shared" si="6"/>
        <v>17677</v>
      </c>
      <c r="I8" s="79">
        <f t="shared" si="7"/>
        <v>0</v>
      </c>
      <c r="J8" s="79">
        <f t="shared" si="8"/>
        <v>0</v>
      </c>
      <c r="K8" s="80"/>
      <c r="L8" s="80"/>
      <c r="M8" s="80"/>
      <c r="N8" s="80"/>
      <c r="O8" s="80">
        <v>0</v>
      </c>
      <c r="P8" s="80">
        <v>1650</v>
      </c>
      <c r="Q8" s="80">
        <f t="shared" ref="Q7:Q10" si="10">P8/1.2</f>
        <v>1375</v>
      </c>
      <c r="R8" s="81">
        <v>35000000</v>
      </c>
      <c r="S8" s="2"/>
    </row>
    <row r="9" spans="1:19" x14ac:dyDescent="0.25">
      <c r="A9" s="4">
        <v>8</v>
      </c>
      <c r="B9" s="4">
        <f t="shared" si="0"/>
        <v>1431.8181818181818</v>
      </c>
      <c r="C9" s="4">
        <f t="shared" si="1"/>
        <v>1718.181818181818</v>
      </c>
      <c r="D9" s="4">
        <f t="shared" si="2"/>
        <v>2061.8181818181815</v>
      </c>
      <c r="E9" s="5">
        <f t="shared" si="3"/>
        <v>33500000</v>
      </c>
      <c r="F9" s="79">
        <f t="shared" si="4"/>
        <v>23397</v>
      </c>
      <c r="G9" s="79">
        <f t="shared" si="5"/>
        <v>19497</v>
      </c>
      <c r="H9" s="79">
        <f t="shared" si="6"/>
        <v>16248</v>
      </c>
      <c r="I9" s="79">
        <f t="shared" si="7"/>
        <v>0</v>
      </c>
      <c r="J9" s="79">
        <f t="shared" si="8"/>
        <v>0</v>
      </c>
      <c r="K9" s="80"/>
      <c r="L9" s="80"/>
      <c r="M9" s="80"/>
      <c r="N9" s="80"/>
      <c r="O9" s="80">
        <v>0</v>
      </c>
      <c r="P9" s="80">
        <v>1575</v>
      </c>
      <c r="Q9" s="80">
        <f>P9/1.1</f>
        <v>1431.8181818181818</v>
      </c>
      <c r="R9" s="81">
        <v>33500000</v>
      </c>
      <c r="S9" s="2"/>
    </row>
    <row r="10" spans="1:19" x14ac:dyDescent="0.25">
      <c r="A10" s="4">
        <v>9</v>
      </c>
      <c r="B10" s="4">
        <f t="shared" si="0"/>
        <v>0</v>
      </c>
      <c r="C10" s="4">
        <f t="shared" si="1"/>
        <v>0</v>
      </c>
      <c r="D10" s="4">
        <f t="shared" si="2"/>
        <v>0</v>
      </c>
      <c r="E10" s="5">
        <f t="shared" si="3"/>
        <v>0</v>
      </c>
      <c r="F10" s="4" t="e">
        <f t="shared" si="4"/>
        <v>#DIV/0!</v>
      </c>
      <c r="G10" s="4" t="e">
        <f t="shared" si="5"/>
        <v>#DIV/0!</v>
      </c>
      <c r="H10" s="4" t="e">
        <f t="shared" si="6"/>
        <v>#DIV/0!</v>
      </c>
      <c r="I10" s="4">
        <f t="shared" si="7"/>
        <v>0</v>
      </c>
      <c r="J10" s="4">
        <f t="shared" si="8"/>
        <v>0</v>
      </c>
      <c r="O10">
        <v>0</v>
      </c>
      <c r="P10">
        <f t="shared" si="9"/>
        <v>0</v>
      </c>
      <c r="Q10">
        <f t="shared" si="10"/>
        <v>0</v>
      </c>
      <c r="R10" s="2">
        <v>0</v>
      </c>
      <c r="S10" s="2"/>
    </row>
    <row r="11" spans="1:19" x14ac:dyDescent="0.25">
      <c r="A11" s="4">
        <v>10</v>
      </c>
      <c r="B11" s="4">
        <f t="shared" si="0"/>
        <v>0</v>
      </c>
      <c r="C11" s="4">
        <f t="shared" si="1"/>
        <v>0</v>
      </c>
      <c r="D11" s="4">
        <f t="shared" si="2"/>
        <v>0</v>
      </c>
      <c r="E11" s="5">
        <f t="shared" si="3"/>
        <v>0</v>
      </c>
      <c r="F11" s="4" t="e">
        <f t="shared" si="4"/>
        <v>#DIV/0!</v>
      </c>
      <c r="G11" s="4" t="e">
        <f t="shared" si="5"/>
        <v>#DIV/0!</v>
      </c>
      <c r="H11" s="4" t="e">
        <f t="shared" si="6"/>
        <v>#DIV/0!</v>
      </c>
      <c r="I11" s="4">
        <f t="shared" si="7"/>
        <v>0</v>
      </c>
      <c r="J11" s="4">
        <f t="shared" si="8"/>
        <v>0</v>
      </c>
      <c r="O11">
        <v>0</v>
      </c>
      <c r="P11">
        <f t="shared" ref="P11:P15" si="11">O11/1.2</f>
        <v>0</v>
      </c>
      <c r="Q11">
        <f t="shared" ref="Q11:Q15" si="12">P11/1.2</f>
        <v>0</v>
      </c>
      <c r="R11" s="2">
        <v>0</v>
      </c>
      <c r="S11" s="2"/>
    </row>
    <row r="12" spans="1:19" x14ac:dyDescent="0.25">
      <c r="A12" s="4">
        <v>11</v>
      </c>
      <c r="B12" s="4">
        <f t="shared" si="0"/>
        <v>0</v>
      </c>
      <c r="C12" s="4">
        <f t="shared" si="1"/>
        <v>0</v>
      </c>
      <c r="D12" s="4">
        <f t="shared" si="2"/>
        <v>0</v>
      </c>
      <c r="E12" s="5">
        <f t="shared" si="3"/>
        <v>0</v>
      </c>
      <c r="F12" s="4" t="e">
        <f t="shared" si="4"/>
        <v>#DIV/0!</v>
      </c>
      <c r="G12" s="4" t="e">
        <f t="shared" si="5"/>
        <v>#DIV/0!</v>
      </c>
      <c r="H12" s="4" t="e">
        <f t="shared" si="6"/>
        <v>#DIV/0!</v>
      </c>
      <c r="I12" s="4">
        <f t="shared" si="7"/>
        <v>0</v>
      </c>
      <c r="J12" s="4">
        <f t="shared" si="8"/>
        <v>0</v>
      </c>
      <c r="O12">
        <v>0</v>
      </c>
      <c r="P12">
        <f t="shared" si="11"/>
        <v>0</v>
      </c>
      <c r="Q12">
        <f t="shared" si="12"/>
        <v>0</v>
      </c>
      <c r="R12" s="2">
        <v>0</v>
      </c>
      <c r="S12" s="2"/>
    </row>
    <row r="13" spans="1:19" x14ac:dyDescent="0.25">
      <c r="A13" s="4">
        <v>12</v>
      </c>
      <c r="B13" s="4">
        <f t="shared" si="0"/>
        <v>0</v>
      </c>
      <c r="C13" s="4">
        <f t="shared" si="1"/>
        <v>0</v>
      </c>
      <c r="D13" s="4">
        <f t="shared" si="2"/>
        <v>0</v>
      </c>
      <c r="E13" s="5">
        <f t="shared" si="3"/>
        <v>0</v>
      </c>
      <c r="F13" s="4" t="e">
        <f t="shared" si="4"/>
        <v>#DIV/0!</v>
      </c>
      <c r="G13" s="4" t="e">
        <f t="shared" si="5"/>
        <v>#DIV/0!</v>
      </c>
      <c r="H13" s="4" t="e">
        <f t="shared" si="6"/>
        <v>#DIV/0!</v>
      </c>
      <c r="I13" s="4">
        <f t="shared" si="7"/>
        <v>0</v>
      </c>
      <c r="J13" s="4">
        <f t="shared" si="8"/>
        <v>0</v>
      </c>
      <c r="O13">
        <v>0</v>
      </c>
      <c r="P13">
        <f t="shared" si="11"/>
        <v>0</v>
      </c>
      <c r="Q13">
        <f t="shared" si="12"/>
        <v>0</v>
      </c>
      <c r="R13" s="2">
        <v>0</v>
      </c>
      <c r="S13" s="2"/>
    </row>
    <row r="14" spans="1:19" x14ac:dyDescent="0.25">
      <c r="A14" s="4">
        <v>13</v>
      </c>
      <c r="B14" s="4">
        <f t="shared" si="0"/>
        <v>0</v>
      </c>
      <c r="C14" s="4">
        <f t="shared" si="1"/>
        <v>0</v>
      </c>
      <c r="D14" s="4">
        <f t="shared" si="2"/>
        <v>0</v>
      </c>
      <c r="E14" s="5">
        <f t="shared" si="3"/>
        <v>0</v>
      </c>
      <c r="F14" s="4" t="e">
        <f t="shared" si="4"/>
        <v>#DIV/0!</v>
      </c>
      <c r="G14" s="4" t="e">
        <f t="shared" si="5"/>
        <v>#DIV/0!</v>
      </c>
      <c r="H14" s="4" t="e">
        <f t="shared" si="6"/>
        <v>#DIV/0!</v>
      </c>
      <c r="I14" s="4">
        <f t="shared" si="7"/>
        <v>0</v>
      </c>
      <c r="J14" s="4">
        <f t="shared" si="8"/>
        <v>0</v>
      </c>
      <c r="O14">
        <v>0</v>
      </c>
      <c r="P14">
        <f t="shared" si="11"/>
        <v>0</v>
      </c>
      <c r="Q14">
        <f t="shared" si="12"/>
        <v>0</v>
      </c>
      <c r="R14" s="2">
        <v>0</v>
      </c>
      <c r="S14" s="2"/>
    </row>
    <row r="15" spans="1:19" x14ac:dyDescent="0.25">
      <c r="A15" s="4">
        <v>14</v>
      </c>
      <c r="B15" s="4">
        <f t="shared" si="0"/>
        <v>0</v>
      </c>
      <c r="C15" s="4">
        <f t="shared" si="1"/>
        <v>0</v>
      </c>
      <c r="D15" s="4">
        <f t="shared" si="2"/>
        <v>0</v>
      </c>
      <c r="E15" s="5">
        <f t="shared" si="3"/>
        <v>0</v>
      </c>
      <c r="F15" s="4" t="e">
        <f t="shared" si="4"/>
        <v>#DIV/0!</v>
      </c>
      <c r="G15" s="4" t="e">
        <f t="shared" si="5"/>
        <v>#DIV/0!</v>
      </c>
      <c r="H15" s="4" t="e">
        <f t="shared" si="6"/>
        <v>#DIV/0!</v>
      </c>
      <c r="I15" s="4">
        <f t="shared" si="7"/>
        <v>0</v>
      </c>
      <c r="J15" s="4">
        <f t="shared" si="8"/>
        <v>0</v>
      </c>
      <c r="O15">
        <v>0</v>
      </c>
      <c r="P15">
        <f t="shared" si="11"/>
        <v>0</v>
      </c>
      <c r="Q15">
        <f t="shared" si="12"/>
        <v>0</v>
      </c>
      <c r="R15" s="2">
        <v>0</v>
      </c>
      <c r="S15" s="2"/>
    </row>
    <row r="16" spans="1:19" x14ac:dyDescent="0.25">
      <c r="A16" s="4">
        <v>15</v>
      </c>
      <c r="B16" s="4">
        <f t="shared" si="0"/>
        <v>0</v>
      </c>
      <c r="C16" s="4">
        <f t="shared" si="1"/>
        <v>0</v>
      </c>
      <c r="D16" s="4">
        <f t="shared" si="2"/>
        <v>0</v>
      </c>
      <c r="E16" s="5">
        <f t="shared" si="3"/>
        <v>0</v>
      </c>
      <c r="F16" s="4" t="e">
        <f t="shared" ref="F16" si="13">ROUND((E16/B16),0)</f>
        <v>#DIV/0!</v>
      </c>
      <c r="G16" s="4" t="e">
        <f t="shared" ref="G16" si="14">ROUND((E16/C16),0)</f>
        <v>#DIV/0!</v>
      </c>
      <c r="H16" s="4" t="e">
        <f t="shared" ref="H16" si="15">ROUND((E16/D16),0)</f>
        <v>#DIV/0!</v>
      </c>
      <c r="I16" s="4">
        <f t="shared" ref="I16" si="16">T16</f>
        <v>0</v>
      </c>
      <c r="J16" s="4">
        <f t="shared" ref="J16" si="17">U16</f>
        <v>0</v>
      </c>
      <c r="O16">
        <v>0</v>
      </c>
      <c r="P16">
        <f t="shared" ref="P16" si="18">O16/1.2</f>
        <v>0</v>
      </c>
      <c r="Q16">
        <f t="shared" ref="Q16" si="19">P16/1.2</f>
        <v>0</v>
      </c>
      <c r="R16" s="2">
        <v>0</v>
      </c>
      <c r="S16" s="2"/>
    </row>
    <row r="17" spans="1:19" x14ac:dyDescent="0.25">
      <c r="A17" s="4">
        <v>16</v>
      </c>
      <c r="B17" s="4">
        <f t="shared" ref="B17:B21" si="20">Q17</f>
        <v>0</v>
      </c>
      <c r="C17" s="4">
        <f t="shared" ref="C17:C21" si="21">B17*1.2</f>
        <v>0</v>
      </c>
      <c r="D17" s="4">
        <f t="shared" ref="D17:D21" si="22">C17*1.2</f>
        <v>0</v>
      </c>
      <c r="E17" s="5">
        <f t="shared" ref="E17:E21" si="23">R17</f>
        <v>0</v>
      </c>
      <c r="F17" s="4" t="e">
        <f t="shared" ref="F17" si="24">ROUND((E17/B17),0)</f>
        <v>#DIV/0!</v>
      </c>
      <c r="G17" s="4" t="e">
        <f t="shared" ref="G17" si="25">ROUND((E17/C17),0)</f>
        <v>#DIV/0!</v>
      </c>
      <c r="H17" s="4" t="e">
        <f t="shared" ref="H17" si="26">ROUND((E17/D17),0)</f>
        <v>#DIV/0!</v>
      </c>
      <c r="I17" s="4">
        <f t="shared" ref="I17" si="27">T17</f>
        <v>0</v>
      </c>
      <c r="J17" s="4">
        <f t="shared" ref="J17" si="28">U17</f>
        <v>0</v>
      </c>
      <c r="O17">
        <v>0</v>
      </c>
      <c r="P17">
        <f t="shared" ref="P17" si="29">O17/1.2</f>
        <v>0</v>
      </c>
      <c r="Q17">
        <f t="shared" ref="Q17" si="30">P17/1.2</f>
        <v>0</v>
      </c>
      <c r="R17" s="2">
        <v>0</v>
      </c>
      <c r="S17" s="2"/>
    </row>
    <row r="18" spans="1:19" x14ac:dyDescent="0.25">
      <c r="A18" s="4">
        <v>17</v>
      </c>
      <c r="B18" s="4">
        <f t="shared" si="20"/>
        <v>0</v>
      </c>
      <c r="C18" s="4">
        <f t="shared" si="21"/>
        <v>0</v>
      </c>
      <c r="D18" s="4">
        <f t="shared" si="22"/>
        <v>0</v>
      </c>
      <c r="E18" s="5">
        <f t="shared" si="23"/>
        <v>0</v>
      </c>
      <c r="F18" s="4" t="e">
        <f t="shared" ref="F18:F21" si="31">ROUND((E18/B18),0)</f>
        <v>#DIV/0!</v>
      </c>
      <c r="G18" s="4" t="e">
        <f t="shared" ref="G18:G21" si="32">ROUND((E18/C18),0)</f>
        <v>#DIV/0!</v>
      </c>
      <c r="H18" s="4" t="e">
        <f t="shared" ref="H18:H21" si="33">ROUND((E18/D18),0)</f>
        <v>#DIV/0!</v>
      </c>
      <c r="I18" s="4">
        <f t="shared" ref="I18:J21" si="34">T18</f>
        <v>0</v>
      </c>
      <c r="J18" s="4">
        <f t="shared" si="34"/>
        <v>0</v>
      </c>
      <c r="O18">
        <v>0</v>
      </c>
      <c r="P18">
        <f t="shared" ref="P18" si="35">O18/1.2</f>
        <v>0</v>
      </c>
      <c r="Q18">
        <f t="shared" ref="Q18:Q21" si="36">P18/1.2</f>
        <v>0</v>
      </c>
      <c r="R18" s="2">
        <v>0</v>
      </c>
      <c r="S18" s="2"/>
    </row>
    <row r="19" spans="1:19" x14ac:dyDescent="0.25">
      <c r="A19" s="4">
        <v>18</v>
      </c>
      <c r="B19" s="4">
        <f t="shared" si="20"/>
        <v>0</v>
      </c>
      <c r="C19" s="4">
        <f t="shared" si="21"/>
        <v>0</v>
      </c>
      <c r="D19" s="4">
        <f t="shared" si="22"/>
        <v>0</v>
      </c>
      <c r="E19" s="5">
        <f t="shared" si="23"/>
        <v>0</v>
      </c>
      <c r="F19" s="4" t="e">
        <f t="shared" si="31"/>
        <v>#DIV/0!</v>
      </c>
      <c r="G19" s="4" t="e">
        <f t="shared" si="32"/>
        <v>#DIV/0!</v>
      </c>
      <c r="H19" s="4" t="e">
        <f t="shared" si="33"/>
        <v>#DIV/0!</v>
      </c>
      <c r="I19" s="4">
        <f t="shared" si="34"/>
        <v>0</v>
      </c>
      <c r="J19" s="4">
        <f t="shared" si="34"/>
        <v>0</v>
      </c>
      <c r="O19">
        <v>0</v>
      </c>
      <c r="P19">
        <f>O19/1.2</f>
        <v>0</v>
      </c>
      <c r="Q19">
        <f t="shared" si="36"/>
        <v>0</v>
      </c>
      <c r="R19" s="2">
        <v>0</v>
      </c>
      <c r="S19" s="2"/>
    </row>
    <row r="20" spans="1:19" x14ac:dyDescent="0.25">
      <c r="A20" s="4">
        <v>19</v>
      </c>
      <c r="B20" s="4">
        <f t="shared" ref="B20" si="37">Q20</f>
        <v>0</v>
      </c>
      <c r="C20" s="4">
        <f t="shared" ref="C20" si="38">B20*1.2</f>
        <v>0</v>
      </c>
      <c r="D20" s="4">
        <f t="shared" ref="D20" si="39">C20*1.2</f>
        <v>0</v>
      </c>
      <c r="E20" s="5">
        <f t="shared" ref="E20" si="40">R20</f>
        <v>0</v>
      </c>
      <c r="F20" s="4" t="e">
        <f t="shared" ref="F20" si="41">ROUND((E20/B20),0)</f>
        <v>#DIV/0!</v>
      </c>
      <c r="G20" s="4" t="e">
        <f t="shared" ref="G20" si="42">ROUND((E20/C20),0)</f>
        <v>#DIV/0!</v>
      </c>
      <c r="H20" s="4" t="e">
        <f t="shared" ref="H20" si="43">ROUND((E20/D20),0)</f>
        <v>#DIV/0!</v>
      </c>
      <c r="I20" s="4">
        <f t="shared" ref="I20" si="44">T20</f>
        <v>0</v>
      </c>
      <c r="J20" s="4">
        <f t="shared" ref="J20" si="45">U20</f>
        <v>0</v>
      </c>
      <c r="O20">
        <v>0</v>
      </c>
      <c r="P20">
        <f t="shared" ref="P20" si="46">O20/1.2</f>
        <v>0</v>
      </c>
      <c r="Q20">
        <f t="shared" ref="Q20" si="47">P20/1.2</f>
        <v>0</v>
      </c>
      <c r="R20" s="2">
        <v>0</v>
      </c>
      <c r="S20" s="2"/>
    </row>
    <row r="21" spans="1:19" x14ac:dyDescent="0.25">
      <c r="A21" s="4">
        <v>20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4" t="e">
        <f t="shared" si="31"/>
        <v>#DIV/0!</v>
      </c>
      <c r="G21" s="4" t="e">
        <f t="shared" si="32"/>
        <v>#DIV/0!</v>
      </c>
      <c r="H21" s="4" t="e">
        <f t="shared" si="33"/>
        <v>#DIV/0!</v>
      </c>
      <c r="I21" s="4">
        <f t="shared" si="34"/>
        <v>0</v>
      </c>
      <c r="J21" s="4">
        <f t="shared" si="34"/>
        <v>0</v>
      </c>
      <c r="O21">
        <v>0</v>
      </c>
      <c r="P21">
        <f>O21/1.2</f>
        <v>0</v>
      </c>
      <c r="Q21">
        <f t="shared" si="36"/>
        <v>0</v>
      </c>
      <c r="R21" s="2">
        <v>0</v>
      </c>
      <c r="S21" s="2"/>
    </row>
    <row r="22" spans="1:19" s="10" customFormat="1" x14ac:dyDescent="0.25"/>
    <row r="23" spans="1:19" s="10" customFormat="1" x14ac:dyDescent="0.25"/>
    <row r="24" spans="1:19" s="10" customFormat="1" x14ac:dyDescent="0.25">
      <c r="F24" s="69"/>
    </row>
    <row r="25" spans="1:19" s="10" customFormat="1" x14ac:dyDescent="0.25">
      <c r="F25" s="70"/>
    </row>
    <row r="26" spans="1:19" s="10" customFormat="1" x14ac:dyDescent="0.25">
      <c r="F26" s="53" t="s">
        <v>82</v>
      </c>
      <c r="G26" s="53">
        <f>122.91*10.764</f>
        <v>1323.0032399999998</v>
      </c>
    </row>
    <row r="27" spans="1:19" s="10" customFormat="1" x14ac:dyDescent="0.25">
      <c r="F27" s="53" t="s">
        <v>83</v>
      </c>
      <c r="G27" s="53">
        <v>300</v>
      </c>
    </row>
    <row r="28" spans="1:19" s="10" customFormat="1" x14ac:dyDescent="0.25">
      <c r="C28" s="68" t="s">
        <v>85</v>
      </c>
      <c r="D28" s="68"/>
      <c r="F28" s="53" t="s">
        <v>84</v>
      </c>
      <c r="G28" s="53">
        <f>SUM(G26:G27)</f>
        <v>1623.0032399999998</v>
      </c>
    </row>
    <row r="29" spans="1:19" s="10" customFormat="1" x14ac:dyDescent="0.25">
      <c r="C29" s="68" t="s">
        <v>1</v>
      </c>
      <c r="D29" s="68">
        <v>27500000</v>
      </c>
      <c r="F29" s="53" t="s">
        <v>71</v>
      </c>
      <c r="G29" s="53">
        <f>G28*1.1</f>
        <v>1785.3035639999998</v>
      </c>
      <c r="H29" s="10">
        <f>G29/G28</f>
        <v>1.1000000000000001</v>
      </c>
    </row>
    <row r="30" spans="1:19" s="10" customFormat="1" x14ac:dyDescent="0.25">
      <c r="F30" s="53" t="s">
        <v>72</v>
      </c>
      <c r="G30" s="53">
        <v>18500</v>
      </c>
    </row>
    <row r="31" spans="1:19" s="10" customFormat="1" x14ac:dyDescent="0.25">
      <c r="C31" s="71"/>
      <c r="D31" s="71"/>
      <c r="F31" s="71" t="s">
        <v>73</v>
      </c>
      <c r="G31" s="71">
        <f>G28*G30</f>
        <v>30025559.939999998</v>
      </c>
      <c r="H31" s="10">
        <f>G31/D29</f>
        <v>1.0918385432727271</v>
      </c>
    </row>
    <row r="32" spans="1:19" s="10" customFormat="1" x14ac:dyDescent="0.25">
      <c r="C32" s="71"/>
      <c r="D32" s="71"/>
      <c r="F32" s="71" t="s">
        <v>24</v>
      </c>
      <c r="G32" s="71">
        <f>G31*90%</f>
        <v>27023003.945999999</v>
      </c>
    </row>
    <row r="33" spans="3:7" s="10" customFormat="1" x14ac:dyDescent="0.25">
      <c r="C33" s="71"/>
      <c r="D33" s="71"/>
      <c r="F33" s="71" t="s">
        <v>25</v>
      </c>
      <c r="G33" s="71">
        <f>G31*80%</f>
        <v>24020447.952</v>
      </c>
    </row>
    <row r="34" spans="3:7" s="10" customFormat="1" x14ac:dyDescent="0.25">
      <c r="C34" s="71"/>
      <c r="D34" s="71"/>
    </row>
    <row r="35" spans="3:7" s="10" customFormat="1" x14ac:dyDescent="0.25">
      <c r="C35" s="71"/>
      <c r="D35" s="71"/>
    </row>
    <row r="36" spans="3:7" s="10" customFormat="1" x14ac:dyDescent="0.25"/>
    <row r="37" spans="3:7" s="10" customFormat="1" x14ac:dyDescent="0.25"/>
    <row r="38" spans="3:7" s="10" customFormat="1" x14ac:dyDescent="0.25"/>
    <row r="39" spans="3:7" s="10" customFormat="1" x14ac:dyDescent="0.25"/>
    <row r="40" spans="3:7" s="10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topLeftCell="A7"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VASTUKALA-22</cp:lastModifiedBy>
  <cp:lastPrinted>2019-11-05T06:14:02Z</cp:lastPrinted>
  <dcterms:created xsi:type="dcterms:W3CDTF">2018-02-17T10:36:41Z</dcterms:created>
  <dcterms:modified xsi:type="dcterms:W3CDTF">2024-07-10T08:39:14Z</dcterms:modified>
</cp:coreProperties>
</file>