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Kavita Deshmuka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 l="1"/>
  <c r="F14" i="38" l="1"/>
  <c r="D28" i="23"/>
  <c r="C18" i="25" l="1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Q11" i="4"/>
  <c r="B11" i="4" s="1"/>
  <c r="C11" i="4" s="1"/>
  <c r="D11" i="4" s="1"/>
  <c r="P11" i="4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6" i="4"/>
  <c r="B6" i="4" s="1"/>
  <c r="C6" i="4" s="1"/>
  <c r="D6" i="4" s="1"/>
  <c r="P6" i="4"/>
  <c r="J6" i="4"/>
  <c r="I6" i="4"/>
  <c r="E6" i="4"/>
  <c r="A6" i="4"/>
  <c r="Q5" i="4"/>
  <c r="J5" i="4"/>
  <c r="I5" i="4"/>
  <c r="E5" i="4"/>
  <c r="B5" i="4"/>
  <c r="C5" i="4" s="1"/>
  <c r="D5" i="4" s="1"/>
  <c r="A5" i="4"/>
  <c r="Q4" i="4"/>
  <c r="J4" i="4"/>
  <c r="I4" i="4"/>
  <c r="E4" i="4"/>
  <c r="B4" i="4"/>
  <c r="C4" i="4" s="1"/>
  <c r="D4" i="4" s="1"/>
  <c r="A4" i="4"/>
  <c r="Q3" i="4"/>
  <c r="B3" i="4" s="1"/>
  <c r="C3" i="4" s="1"/>
  <c r="D3" i="4" s="1"/>
  <c r="J3" i="4"/>
  <c r="I3" i="4"/>
  <c r="E3" i="4"/>
  <c r="A3" i="4"/>
  <c r="Q2" i="4"/>
  <c r="J2" i="4"/>
  <c r="I2" i="4"/>
  <c r="E2" i="4"/>
  <c r="B2" i="4"/>
  <c r="C2" i="4" s="1"/>
  <c r="D2" i="4" s="1"/>
  <c r="A2" i="4"/>
  <c r="G9" i="4" l="1"/>
  <c r="G10" i="4"/>
  <c r="G14" i="4"/>
  <c r="G6" i="4"/>
  <c r="G11" i="4"/>
  <c r="G5" i="4"/>
  <c r="G8" i="4"/>
  <c r="F9" i="4"/>
  <c r="G13" i="4"/>
  <c r="G4" i="4"/>
  <c r="F4" i="4"/>
  <c r="G3" i="4"/>
  <c r="G2" i="4"/>
  <c r="G7" i="4"/>
  <c r="G12" i="4"/>
  <c r="F2" i="4"/>
  <c r="F3" i="4"/>
  <c r="F5" i="4"/>
  <c r="F6" i="4"/>
  <c r="F7" i="4"/>
  <c r="F8" i="4"/>
  <c r="F10" i="4"/>
  <c r="F11" i="4"/>
  <c r="F13" i="4"/>
  <c r="F14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F12" i="4"/>
  <c r="Q15" i="4"/>
  <c r="B15" i="4" s="1"/>
  <c r="C15" i="4" s="1"/>
  <c r="P15" i="4"/>
  <c r="J15" i="4"/>
  <c r="I15" i="4"/>
  <c r="E15" i="4"/>
  <c r="F15" i="4" s="1"/>
  <c r="A15" i="4"/>
  <c r="G15" i="4" l="1"/>
  <c r="D15" i="4"/>
  <c r="H15" i="4" s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32" i="23"/>
  <c r="C25" i="23"/>
  <c r="C21" i="23"/>
  <c r="C33" i="23" l="1"/>
  <c r="B33" i="23" s="1"/>
  <c r="C34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<sst xmlns="http://schemas.openxmlformats.org/spreadsheetml/2006/main" count="134" uniqueCount="101">
  <si>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</si>
  <si>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</si>
  <si>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</si>
  <si>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</si>
  <si>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</si>
  <si>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</si>
  <si>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</si>
  <si>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</si>
  <si>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</si>
  <si>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</si>
  <si>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</si>
  <si>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</si>
  <si>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</si>
  <si>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</si>
  <si>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</si>
  <si>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</si>
  <si>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</si>
  <si>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</si>
  <si>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</si>
  <si>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</si>
  <si>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</si>
  <si>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</si>
  <si>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</si>
  <si>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</si>
  <si>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</si>
  <si>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</si>
  <si>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</si>
  <si>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</si>
  <si>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</si>
  <si>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</si>
  <si>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</si>
  <si>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</si>
  <si>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</si>
  <si>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</si>
  <si>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</si>
  <si>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</si>
  <si>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</si>
  <si>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</si>
  <si>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</si>
  <si>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</si>
  <si>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</si>
  <si>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</si>
  <si>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</si>
  <si>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</si>
  <si>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</si>
  <si>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</si>
  <si>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</si>
  <si>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</si>
  <si>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</si>
  <si>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</si>
  <si>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</si>
  <si>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</si>
  <si>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</si>
  <si>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</si>
  <si>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</si>
  <si>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</si>
  <si>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</si>
  <si>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</si>
  <si>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</si>
  <si>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</si>
  <si>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</si>
  <si>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</si>
  <si>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</si>
  <si>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</si>
  <si>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</si>
  <si>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</si>
  <si>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</si>
  <si>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</si>
  <si>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</si>
  <si>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</si>
  <si>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</si>
  <si>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</si>
  <si>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</si>
  <si>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</si>
  <si>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</si>
  <si>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</si>
  <si>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</si>
  <si>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</si>
  <si>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</si>
  <si>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</si>
  <si>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</si>
  <si>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</si>
  <si>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</si>
  <si>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</si>
  <si>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</si>
  <si>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</si>
  <si>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</si>
  <si>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</si>
  <si>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</si>
  <si>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</si>
  <si>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</si>
  <si>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</si>
  <si>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</si>
  <si>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</si>
  <si>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</si>
  <si>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</si>
  <si>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</si>
  <si>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</t>
  </si>
  <si>
    <t>rate on BA</t>
  </si>
  <si>
    <t>BA</t>
  </si>
  <si>
    <t>Vetting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</si>
</sst>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Font="1"/>
    <xf numFmtId="43" fontId="0" fillId="0" borderId="0" xfId="0" applyNumberFormat="1"/>
    <xf numFmtId="43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15</xdr:col>
      <xdr:colOff>571501</xdr:colOff>
      <xdr:row>31</xdr:row>
      <xdr:rowOff>166007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81000"/>
          <a:ext cx="9565822" cy="5690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367394</xdr:colOff>
      <xdr:row>3</xdr:row>
      <xdr:rowOff>95250</xdr:rowOff>
    </xdr:from>
    <xdr:to>
      <xdr:col>19</xdr:col>
      <xdr:colOff>136072</xdr:colOff>
      <xdr:row>32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4358" y="666750"/>
          <a:ext cx="9565821" cy="5486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6</xdr:row>
      <xdr:rowOff>108856</xdr:rowOff>
    </xdr:from>
    <xdr:to>
      <xdr:col>16</xdr:col>
      <xdr:colOff>266700</xdr:colOff>
      <xdr:row>37</xdr:row>
      <xdr:rowOff>95249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821" y="1251856"/>
          <a:ext cx="9642022" cy="5891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214512</xdr:colOff>
      <xdr:row>8</xdr:row>
      <xdr:rowOff>78441</xdr:rowOff>
    </xdr:from>
    <xdr:to>
      <xdr:col>12</xdr:col>
      <xdr:colOff>257735</xdr:colOff>
      <xdr:row>35</xdr:row>
      <xdr:rowOff>9125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512" y="1602441"/>
          <a:ext cx="7304635" cy="5074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F17" sqref="F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34035</v>
      </c>
      <c r="F2" s="71"/>
      <c r="G2" s="120" t="s">
        <v>76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32000</v>
      </c>
      <c r="D5" s="56" t="s">
        <v>61</v>
      </c>
      <c r="E5" s="57">
        <f>ROUND(C5/10.764,0)</f>
        <v>2973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21300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21300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32000</v>
      </c>
      <c r="D10" s="56" t="s">
        <v>61</v>
      </c>
      <c r="E10" s="57">
        <f>ROUND(C10/10.764,0)</f>
        <v>2973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1119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3326787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2238000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9" workbookViewId="0">
      <selection activeCell="E37" sqref="E37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1119</v>
      </c>
      <c r="D18" s="72"/>
      <c r="E18" s="73"/>
      <c r="F18" s="74"/>
      <c r="G18" s="74"/>
    </row>
    <row r="19" spans="1:7">
      <c r="A19" s="15"/>
      <c r="B19" s="6"/>
      <c r="C19" s="29">
        <f>C18*C16</f>
        <v>4476000</v>
      </c>
      <c r="D19" s="74" t="s">
        <v>68</v>
      </c>
      <c r="E19" s="29"/>
      <c r="G19" s="74"/>
    </row>
    <row r="20" spans="1:7">
      <c r="A20" s="15"/>
      <c r="C20" s="30">
        <f>C19*95%</f>
        <v>4252200</v>
      </c>
      <c r="D20" s="74" t="s">
        <v>24</v>
      </c>
      <c r="E20" s="30"/>
      <c r="G20" s="74"/>
    </row>
    <row r="21" spans="1:7">
      <c r="A21" s="15"/>
      <c r="C21" s="30">
        <f>C19*80%</f>
        <v>3580800</v>
      </c>
      <c r="D21" s="74" t="s">
        <v>25</v>
      </c>
      <c r="E21" s="30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2238000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9325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103.96</v>
      </c>
      <c r="D28" s="116">
        <f>C28*10.764</f>
        <v>1119.0254399999999</v>
      </c>
      <c r="E28" s="115"/>
    </row>
    <row r="29" spans="1:7">
      <c r="C29"/>
      <c r="D29" s="116">
        <f>D28/1.35</f>
        <v>828.90773333333323</v>
      </c>
    </row>
    <row r="30" spans="1:7">
      <c r="C30"/>
      <c r="D30"/>
    </row>
    <row r="31" spans="1:7">
      <c r="B31" s="75" t="s">
        <v>100</v>
      </c>
      <c r="C31" s="16">
        <v>850000</v>
      </c>
    </row>
    <row r="32" spans="1:7">
      <c r="B32" s="75"/>
      <c r="C32" s="119">
        <f>C19+C31</f>
        <v>5326000</v>
      </c>
      <c r="D32" s="74" t="s">
        <v>68</v>
      </c>
      <c r="E32" s="116"/>
      <c r="G32" s="117"/>
    </row>
    <row r="33" spans="1:5">
      <c r="B33" s="123">
        <f>C33*0.8</f>
        <v>4047760</v>
      </c>
      <c r="C33" s="119">
        <f>C32*0.95</f>
        <v>5059700</v>
      </c>
      <c r="D33" s="74" t="s">
        <v>24</v>
      </c>
      <c r="E33" s="117"/>
    </row>
    <row r="34" spans="1:5">
      <c r="B34" s="74"/>
      <c r="C34" s="119">
        <f>C32*0.8</f>
        <v>4260800</v>
      </c>
      <c r="D34" s="74" t="s">
        <v>25</v>
      </c>
      <c r="E34" s="117"/>
    </row>
    <row r="35" spans="1:5">
      <c r="B35" s="74"/>
      <c r="C35" s="118"/>
      <c r="D35"/>
      <c r="E35" s="116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841.66666666666674</v>
      </c>
      <c r="C2" s="4">
        <f t="shared" ref="C2:C14" si="2">B2*1.2</f>
        <v>1010</v>
      </c>
      <c r="D2" s="4">
        <f t="shared" ref="D2:D14" si="3">C2*1.2</f>
        <v>1212</v>
      </c>
      <c r="E2" s="5">
        <f t="shared" ref="E2:E14" si="4">R2</f>
        <v>3800000</v>
      </c>
      <c r="F2" s="4">
        <f t="shared" ref="F2:F14" si="5">ROUND((E2/B2),0)</f>
        <v>4515</v>
      </c>
      <c r="G2" s="4">
        <f t="shared" ref="G2:G14" si="6">ROUND((E2/C2),0)</f>
        <v>3762</v>
      </c>
      <c r="H2" s="4">
        <f t="shared" ref="H2:H14" si="7">ROUND((E2/D2),0)</f>
        <v>3135</v>
      </c>
      <c r="I2" s="4">
        <f t="shared" ref="I2:I14" si="8">T2</f>
        <v>0</v>
      </c>
      <c r="J2" s="4">
        <f t="shared" ref="J2:J14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4" si="10">P2/1.2</f>
        <v>841.66666666666674</v>
      </c>
      <c r="R2" s="2">
        <v>3800000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1677.5</v>
      </c>
      <c r="C3" s="4">
        <f t="shared" si="2"/>
        <v>2013</v>
      </c>
      <c r="D3" s="4">
        <f t="shared" si="3"/>
        <v>2415.6</v>
      </c>
      <c r="E3" s="5">
        <f t="shared" si="4"/>
        <v>8500000</v>
      </c>
      <c r="F3" s="4">
        <f t="shared" si="5"/>
        <v>5067</v>
      </c>
      <c r="G3" s="4">
        <f t="shared" si="6"/>
        <v>4223</v>
      </c>
      <c r="H3" s="4">
        <f t="shared" si="7"/>
        <v>3519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2013</v>
      </c>
      <c r="Q3" s="71">
        <f t="shared" si="10"/>
        <v>1677.5</v>
      </c>
      <c r="R3" s="2">
        <v>8500000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1045.8333333333335</v>
      </c>
      <c r="C4" s="4">
        <f t="shared" si="2"/>
        <v>1255.0000000000002</v>
      </c>
      <c r="D4" s="4">
        <f t="shared" si="3"/>
        <v>1506.0000000000002</v>
      </c>
      <c r="E4" s="5">
        <f t="shared" si="4"/>
        <v>5500000</v>
      </c>
      <c r="F4" s="4">
        <f t="shared" si="5"/>
        <v>5259</v>
      </c>
      <c r="G4" s="4">
        <f t="shared" si="6"/>
        <v>4382</v>
      </c>
      <c r="H4" s="4">
        <f t="shared" si="7"/>
        <v>3652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1255</v>
      </c>
      <c r="Q4" s="71">
        <f t="shared" si="10"/>
        <v>1045.8333333333335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476.66666666666669</v>
      </c>
      <c r="C5" s="4">
        <f t="shared" si="2"/>
        <v>572</v>
      </c>
      <c r="D5" s="4">
        <f t="shared" si="3"/>
        <v>686.4</v>
      </c>
      <c r="E5" s="5">
        <f t="shared" si="4"/>
        <v>3000000</v>
      </c>
      <c r="F5" s="4">
        <f t="shared" si="5"/>
        <v>6294</v>
      </c>
      <c r="G5" s="4">
        <f t="shared" si="6"/>
        <v>5245</v>
      </c>
      <c r="H5" s="4">
        <f t="shared" si="7"/>
        <v>4371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572</v>
      </c>
      <c r="Q5" s="71">
        <f t="shared" si="10"/>
        <v>476.66666666666669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7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ref="P11:P12" si="12"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0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ref="Q15" si="23">P15/1.2</f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zoomScale="70" zoomScaleNormal="70" workbookViewId="0">
      <selection activeCell="K6" sqref="K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="85" zoomScaleNormal="85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22"/>
  <sheetViews>
    <sheetView workbookViewId="0">
      <selection activeCell="J19" sqref="J19"/>
    </sheetView>
  </sheetViews>
  <sheetFormatPr defaultRowHeight="15"/>
  <sheetData>
    <row r="2" spans="6:9">
      <c r="G2" s="71" t="s">
        <v>97</v>
      </c>
    </row>
    <row r="4" spans="6:9">
      <c r="F4" s="71"/>
      <c r="G4" s="71"/>
      <c r="H4" s="71"/>
      <c r="I4" s="71"/>
    </row>
    <row r="5" spans="6:9">
      <c r="F5" s="71"/>
      <c r="G5" s="71"/>
      <c r="H5" s="71"/>
      <c r="I5" s="71"/>
    </row>
    <row r="6" spans="6:9">
      <c r="F6" s="71"/>
      <c r="G6" s="71"/>
      <c r="H6" s="71"/>
      <c r="I6" s="71"/>
    </row>
    <row r="7" spans="6:9">
      <c r="F7" s="71"/>
      <c r="G7" s="71"/>
      <c r="H7" s="71"/>
      <c r="I7" s="71"/>
    </row>
    <row r="8" spans="6:9">
      <c r="F8" s="71"/>
      <c r="G8" s="71"/>
      <c r="H8" s="71"/>
      <c r="I8" s="71"/>
    </row>
    <row r="9" spans="6:9">
      <c r="F9" s="71"/>
      <c r="G9" s="71"/>
      <c r="H9" s="71"/>
      <c r="I9" s="115"/>
    </row>
    <row r="10" spans="6:9">
      <c r="F10" s="71"/>
      <c r="G10" s="71"/>
      <c r="H10" s="71"/>
      <c r="I10" s="71"/>
    </row>
    <row r="11" spans="6:9">
      <c r="F11" s="71">
        <v>978</v>
      </c>
      <c r="G11" s="71"/>
      <c r="H11" s="71"/>
      <c r="I11" s="71"/>
    </row>
    <row r="12" spans="6:9">
      <c r="F12" s="71">
        <v>170</v>
      </c>
      <c r="G12" s="71"/>
      <c r="H12" s="71"/>
      <c r="I12" s="71"/>
    </row>
    <row r="13" spans="6:9">
      <c r="F13" s="71">
        <v>57</v>
      </c>
      <c r="G13" s="71"/>
      <c r="H13" s="71"/>
      <c r="I13" s="71"/>
    </row>
    <row r="14" spans="6:9">
      <c r="F14" s="71">
        <f>F11-F12-F13</f>
        <v>751</v>
      </c>
      <c r="G14" s="71"/>
      <c r="H14" s="71"/>
      <c r="I14" s="71"/>
    </row>
    <row r="15" spans="6:9">
      <c r="F15" s="71"/>
      <c r="G15" s="71"/>
      <c r="H15" s="71"/>
      <c r="I15" s="71"/>
    </row>
    <row r="16" spans="6:9">
      <c r="F16" s="71"/>
      <c r="G16" s="71"/>
      <c r="H16" s="71"/>
      <c r="I16" s="115"/>
    </row>
    <row r="17" spans="6:9">
      <c r="F17" s="71"/>
      <c r="G17" s="71"/>
      <c r="H17" s="71"/>
      <c r="I17" s="71"/>
    </row>
    <row r="18" spans="6:9">
      <c r="F18" s="71"/>
      <c r="G18" s="71"/>
      <c r="H18" s="71"/>
      <c r="I18" s="71"/>
    </row>
    <row r="19" spans="6:9">
      <c r="F19" s="71"/>
      <c r="G19" s="71"/>
      <c r="H19" s="71"/>
      <c r="I19" s="71"/>
    </row>
    <row r="20" spans="6:9">
      <c r="F20" s="71"/>
      <c r="G20" s="71"/>
      <c r="H20" s="71"/>
      <c r="I20" s="71"/>
    </row>
    <row r="21" spans="6:9">
      <c r="F21" s="71"/>
      <c r="G21" s="71"/>
      <c r="H21" s="71"/>
      <c r="I21" s="71"/>
    </row>
    <row r="22" spans="6:9">
      <c r="F22" s="71"/>
      <c r="I22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2024-07-08T08:39:08Z</dcterms:modified>
</cp:coreProperties>
</file>