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PRASAD CHANDRAKANT SULKSHANE  - SBI\"/>
    </mc:Choice>
  </mc:AlternateContent>
  <xr:revisionPtr revIDLastSave="0" documentId="13_ncr:1_{350A0AC1-1F00-46B3-BA6E-CCC6CDAE07B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11" i="23" l="1"/>
  <c r="V10" i="22"/>
  <c r="T12" i="21"/>
  <c r="V14" i="20"/>
  <c r="S15" i="19"/>
  <c r="W13" i="18"/>
  <c r="G34" i="4"/>
  <c r="G33" i="4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l="1"/>
  <c r="Y45" i="4"/>
  <c r="S41" i="4"/>
  <c r="Y46" i="4" l="1"/>
  <c r="Y47" i="4"/>
  <c r="W51" i="4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<sst xmlns="http://schemas.openxmlformats.org/spreadsheetml/2006/main" count="49" uniqueCount="42">
  <si>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</si>
  <si>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</si>
  <si>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</si>
  <si>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</si>
  <si>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</si>
  <si>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</si>
  <si>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</si>
  <si>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</si>
  <si>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</si>
  <si>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</si>
  <si>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</si>
  <si>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</si>
  <si>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</si>
  <si>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</si>
  <si>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</si>
  <si>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</si>
  <si>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</si>
  <si>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</si>
  <si>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</si>
  <si>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</si>
  <si>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</si>
  <si>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</si>
  <si>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</si>
  <si>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</si>
  <si>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</si>
  <si>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</si>
  <si>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</si>
  <si>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</si>
  <si>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</si>
  <si>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</si>
  <si>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</si>
  <si>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</si>
  <si>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</si>
  <si>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</si>
  <si>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</si>
  <si>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</si>
  <si>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</si>
  <si>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</si>
  <si>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</si>
  <si>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</si>
  <si>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Rera Certificate</t>
  </si>
  <si>
    <t>State Bank Of India ( RACPC Belapur ) - PRASAD CHANDRAKANT SULKSHANE AND PRASAD CHANDRAKANT KALKAR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</si>
</sst>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191548</xdr:colOff>
      <xdr:row>49</xdr:row>
      <xdr:rowOff>96502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431DD0-5819-4F21-9923-BD8E239D6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06748" cy="89738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17</xdr:col>
      <xdr:colOff>191718</xdr:colOff>
      <xdr:row>39</xdr:row>
      <xdr:rowOff>77221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861AC2-5EA4-48C2-90E9-1664D1240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8726118" cy="731622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77402</xdr:colOff>
      <xdr:row>41</xdr:row>
      <xdr:rowOff>182064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B8C46E-CFD8-4912-8FF9-BF916EC8B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611802" cy="7802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210600</xdr:colOff>
      <xdr:row>53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E4D6FB-5875-4FD6-BDC0-417C07109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25800" cy="8992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182021</xdr:colOff>
      <xdr:row>48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CE5D31-FD88-414A-83F1-B612FCF13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497221" cy="9030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143916</xdr:colOff>
      <xdr:row>49</xdr:row>
      <xdr:rowOff>106019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4EAB4B-2DA1-4C13-ADD2-C7CA26FD8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459116" cy="8916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210600</xdr:colOff>
      <xdr:row>54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D09B2F-81A1-4C03-85BD-871EB5B7A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25800" cy="8992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134560</xdr:colOff>
      <xdr:row>40</xdr:row>
      <xdr:rowOff>10590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6C66FC-A9CA-4218-867A-3FDB37086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68960" cy="76305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40</xdr:row>
      <xdr:rowOff>115353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96B7A5-BE43-4A91-A475-0FB7A8758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754485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40</xdr:row>
      <xdr:rowOff>58195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DA9143-3D8F-49EB-86EF-91FFF12E8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74876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38</xdr:row>
      <xdr:rowOff>124826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84E0AB-732F-4054-B872-194376E6E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7173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W40" sqref="W4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663</v>
      </c>
      <c r="C3" s="4">
        <f>B3*1.2</f>
        <v>795.6</v>
      </c>
      <c r="D3" s="4">
        <f t="shared" ref="D3:D14" si="2">C3*1.2</f>
        <v>954.72</v>
      </c>
      <c r="E3" s="5">
        <f t="shared" ref="E3:E14" si="3">R3</f>
        <v>11818618</v>
      </c>
      <c r="F3" s="9">
        <f t="shared" ref="F3:F14" si="4">ROUND((E3/B3),0)</f>
        <v>17826</v>
      </c>
      <c r="G3" s="9">
        <f t="shared" ref="G3:G14" si="5">ROUND((E3/C3),0)</f>
        <v>14855</v>
      </c>
      <c r="H3" s="9">
        <f t="shared" ref="H3:H14" si="6">ROUND((E3/D3),0)</f>
        <v>12379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663</v>
      </c>
      <c r="R3" s="2">
        <v>11818618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974</v>
      </c>
      <c r="C4" s="44">
        <f t="shared" ref="C4:C9" si="11">B4*1.2</f>
        <v>1168.8</v>
      </c>
      <c r="D4" s="44">
        <f t="shared" ref="D4:D9" si="12">C4*1.2</f>
        <v>1402.56</v>
      </c>
      <c r="E4" s="45">
        <f t="shared" ref="E4:E9" si="13">R4</f>
        <v>25105052</v>
      </c>
      <c r="F4" s="44">
        <f t="shared" ref="F4:F9" si="14">ROUND((E4/B4),0)</f>
        <v>25775</v>
      </c>
      <c r="G4" s="44">
        <f t="shared" ref="G4:G9" si="15">ROUND((E4/C4),0)</f>
        <v>21479</v>
      </c>
      <c r="H4" s="44">
        <f t="shared" ref="H4:H9" si="16">ROUND((E4/D4),0)</f>
        <v>17899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f t="shared" ref="P4:P9" si="18">O4/1.2</f>
        <v>0</v>
      </c>
      <c r="Q4" s="46">
        <v>974</v>
      </c>
      <c r="R4" s="47">
        <v>25105052</v>
      </c>
    </row>
    <row r="5" spans="1:20" x14ac:dyDescent="0.25">
      <c r="A5" s="4">
        <f t="shared" si="9"/>
        <v>0</v>
      </c>
      <c r="B5" s="4">
        <f t="shared" si="10"/>
        <v>438</v>
      </c>
      <c r="C5" s="4">
        <f t="shared" si="11"/>
        <v>525.6</v>
      </c>
      <c r="D5" s="4">
        <f t="shared" si="12"/>
        <v>630.72</v>
      </c>
      <c r="E5" s="5">
        <f t="shared" si="13"/>
        <v>9866170</v>
      </c>
      <c r="F5" s="9">
        <f t="shared" si="14"/>
        <v>22526</v>
      </c>
      <c r="G5" s="9">
        <f t="shared" si="15"/>
        <v>18771</v>
      </c>
      <c r="H5" s="9">
        <f t="shared" si="16"/>
        <v>15643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438</v>
      </c>
      <c r="R5" s="2">
        <v>9866170</v>
      </c>
    </row>
    <row r="6" spans="1:20" x14ac:dyDescent="0.25">
      <c r="A6" s="4">
        <f t="shared" si="9"/>
        <v>0</v>
      </c>
      <c r="B6" s="4">
        <f t="shared" si="10"/>
        <v>454</v>
      </c>
      <c r="C6" s="4">
        <f t="shared" si="11"/>
        <v>544.79999999999995</v>
      </c>
      <c r="D6" s="4">
        <f t="shared" si="12"/>
        <v>653.75999999999988</v>
      </c>
      <c r="E6" s="5">
        <f t="shared" si="13"/>
        <v>10342228</v>
      </c>
      <c r="F6" s="9">
        <f t="shared" si="14"/>
        <v>22780</v>
      </c>
      <c r="G6" s="9">
        <f t="shared" si="15"/>
        <v>18984</v>
      </c>
      <c r="H6" s="9">
        <f t="shared" si="16"/>
        <v>15820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454</v>
      </c>
      <c r="R6" s="2">
        <v>10342228</v>
      </c>
    </row>
    <row r="7" spans="1:20" x14ac:dyDescent="0.25">
      <c r="A7" s="4">
        <f t="shared" si="9"/>
        <v>0</v>
      </c>
      <c r="B7" s="4">
        <f t="shared" si="10"/>
        <v>649</v>
      </c>
      <c r="C7" s="4">
        <f t="shared" si="11"/>
        <v>778.8</v>
      </c>
      <c r="D7" s="4">
        <f t="shared" si="12"/>
        <v>934.56</v>
      </c>
      <c r="E7" s="5">
        <f t="shared" si="13"/>
        <v>15675837</v>
      </c>
      <c r="F7" s="9">
        <f t="shared" si="14"/>
        <v>24154</v>
      </c>
      <c r="G7" s="9">
        <f t="shared" si="15"/>
        <v>20128</v>
      </c>
      <c r="H7" s="9">
        <f t="shared" si="16"/>
        <v>16773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649</v>
      </c>
      <c r="R7" s="2">
        <v>15675837</v>
      </c>
    </row>
    <row r="8" spans="1:20" x14ac:dyDescent="0.25">
      <c r="A8" s="4">
        <f t="shared" si="9"/>
        <v>0</v>
      </c>
      <c r="B8" s="4">
        <f t="shared" si="10"/>
        <v>649</v>
      </c>
      <c r="C8" s="4">
        <f t="shared" si="11"/>
        <v>778.8</v>
      </c>
      <c r="D8" s="4">
        <f t="shared" si="12"/>
        <v>934.56</v>
      </c>
      <c r="E8" s="5">
        <f t="shared" si="13"/>
        <v>14913911</v>
      </c>
      <c r="F8" s="9">
        <f t="shared" si="14"/>
        <v>22980</v>
      </c>
      <c r="G8" s="9">
        <f t="shared" si="15"/>
        <v>19150</v>
      </c>
      <c r="H8" s="9">
        <f t="shared" si="16"/>
        <v>15958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649</v>
      </c>
      <c r="R8" s="2">
        <v>14913911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ref="Q9" si="19">P9/1.2</f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977</v>
      </c>
      <c r="C16" s="4">
        <f>B16*1.2</f>
        <v>1172.3999999999999</v>
      </c>
      <c r="D16" s="4">
        <f t="shared" ref="D16:D28" si="34">C16*1.2</f>
        <v>1406.8799999999999</v>
      </c>
      <c r="E16" s="5">
        <f t="shared" ref="E16:E28" si="35">R16</f>
        <v>27000000</v>
      </c>
      <c r="F16" s="9">
        <f t="shared" ref="F16:F28" si="36">ROUND((E16/B16),0)</f>
        <v>27636</v>
      </c>
      <c r="G16" s="9">
        <f t="shared" ref="G16:G28" si="37">ROUND((E16/C16),0)</f>
        <v>23030</v>
      </c>
      <c r="H16" s="9">
        <f t="shared" ref="H16:H28" si="38">ROUND((E16/D16),0)</f>
        <v>19191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977</v>
      </c>
      <c r="R16" s="2">
        <v>27000000</v>
      </c>
    </row>
    <row r="17" spans="1:24" s="46" customFormat="1" x14ac:dyDescent="0.25">
      <c r="A17" s="44">
        <f t="shared" si="32"/>
        <v>0</v>
      </c>
      <c r="B17" s="44">
        <f t="shared" si="33"/>
        <v>974</v>
      </c>
      <c r="C17" s="44">
        <f t="shared" ref="C17:C28" si="41">B17*1.2</f>
        <v>1168.8</v>
      </c>
      <c r="D17" s="44">
        <f t="shared" si="34"/>
        <v>1402.56</v>
      </c>
      <c r="E17" s="45">
        <f t="shared" si="35"/>
        <v>28000000</v>
      </c>
      <c r="F17" s="44">
        <f t="shared" si="36"/>
        <v>28747</v>
      </c>
      <c r="G17" s="44">
        <f t="shared" si="37"/>
        <v>23956</v>
      </c>
      <c r="H17" s="44">
        <f t="shared" si="38"/>
        <v>19963</v>
      </c>
      <c r="I17" s="44" t="e">
        <f>#REF!</f>
        <v>#REF!</v>
      </c>
      <c r="J17" s="44">
        <f t="shared" si="39"/>
        <v>0</v>
      </c>
      <c r="O17" s="46">
        <v>0</v>
      </c>
      <c r="P17" s="46">
        <f t="shared" si="40"/>
        <v>0</v>
      </c>
      <c r="Q17" s="46">
        <v>974</v>
      </c>
      <c r="R17" s="47">
        <v>28000000</v>
      </c>
    </row>
    <row r="18" spans="1:24" x14ac:dyDescent="0.25">
      <c r="A18" s="4">
        <f t="shared" si="32"/>
        <v>0</v>
      </c>
      <c r="B18" s="4">
        <f t="shared" si="33"/>
        <v>438</v>
      </c>
      <c r="C18" s="4">
        <f t="shared" si="41"/>
        <v>525.6</v>
      </c>
      <c r="D18" s="4">
        <f t="shared" si="34"/>
        <v>630.72</v>
      </c>
      <c r="E18" s="5">
        <f t="shared" si="35"/>
        <v>11000000</v>
      </c>
      <c r="F18" s="9">
        <f t="shared" si="36"/>
        <v>25114</v>
      </c>
      <c r="G18" s="9">
        <f t="shared" si="37"/>
        <v>20928</v>
      </c>
      <c r="H18" s="9">
        <f t="shared" si="38"/>
        <v>17440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438</v>
      </c>
      <c r="R18" s="2">
        <v>11000000</v>
      </c>
    </row>
    <row r="19" spans="1:24" x14ac:dyDescent="0.25">
      <c r="A19" s="4">
        <f t="shared" si="32"/>
        <v>0</v>
      </c>
      <c r="B19" s="4">
        <f t="shared" si="33"/>
        <v>438</v>
      </c>
      <c r="C19" s="4">
        <f t="shared" si="41"/>
        <v>525.6</v>
      </c>
      <c r="D19" s="4">
        <f t="shared" si="34"/>
        <v>630.72</v>
      </c>
      <c r="E19" s="5">
        <f t="shared" si="35"/>
        <v>11600000</v>
      </c>
      <c r="F19" s="9">
        <f t="shared" si="36"/>
        <v>26484</v>
      </c>
      <c r="G19" s="9">
        <f t="shared" si="37"/>
        <v>22070</v>
      </c>
      <c r="H19" s="9">
        <f t="shared" si="38"/>
        <v>18392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438</v>
      </c>
      <c r="R19" s="2">
        <v>11600000</v>
      </c>
    </row>
    <row r="20" spans="1:24" s="46" customFormat="1" x14ac:dyDescent="0.25">
      <c r="A20" s="44">
        <f t="shared" si="32"/>
        <v>0</v>
      </c>
      <c r="B20" s="44">
        <f t="shared" si="33"/>
        <v>649</v>
      </c>
      <c r="C20" s="44">
        <f t="shared" si="41"/>
        <v>778.8</v>
      </c>
      <c r="D20" s="44">
        <f t="shared" si="34"/>
        <v>934.56</v>
      </c>
      <c r="E20" s="45">
        <f t="shared" si="35"/>
        <v>18000000</v>
      </c>
      <c r="F20" s="44">
        <f t="shared" si="36"/>
        <v>27735</v>
      </c>
      <c r="G20" s="44">
        <f t="shared" si="37"/>
        <v>23112</v>
      </c>
      <c r="H20" s="44">
        <f t="shared" si="38"/>
        <v>19260</v>
      </c>
      <c r="I20" s="44" t="e">
        <f>#REF!</f>
        <v>#REF!</v>
      </c>
      <c r="J20" s="44">
        <f t="shared" si="39"/>
        <v>0</v>
      </c>
      <c r="O20" s="46">
        <v>0</v>
      </c>
      <c r="P20" s="46">
        <f t="shared" si="40"/>
        <v>0</v>
      </c>
      <c r="Q20" s="46">
        <v>649</v>
      </c>
      <c r="R20" s="47">
        <v>18000000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26000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23000</v>
      </c>
      <c r="X31" s="22"/>
    </row>
    <row r="32" spans="1:24" ht="15.75" x14ac:dyDescent="0.25">
      <c r="E32" t="s">
        <v>39</v>
      </c>
      <c r="F32" s="7">
        <v>60.29</v>
      </c>
      <c r="G32" s="6">
        <f>F32*10.764</f>
        <v>648.96155999999996</v>
      </c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6:25" ht="15.75" x14ac:dyDescent="0.25">
      <c r="F33" s="7">
        <v>66.31</v>
      </c>
      <c r="G33">
        <f>F33*10.764</f>
        <v>713.76084000000003</v>
      </c>
      <c r="S33" s="10"/>
      <c r="T33" s="10"/>
      <c r="U33" s="17" t="s">
        <v>17</v>
      </c>
      <c r="V33" s="23"/>
      <c r="W33" s="24">
        <f>X33-X34</f>
        <v>-2</v>
      </c>
      <c r="X33" s="25">
        <v>2024</v>
      </c>
    </row>
    <row r="34" spans="6:25" ht="15.75" x14ac:dyDescent="0.25">
      <c r="G34">
        <f>G33/G32</f>
        <v>1.0998507215126887</v>
      </c>
      <c r="S34" s="10"/>
      <c r="T34" s="10"/>
      <c r="U34" s="17" t="s">
        <v>18</v>
      </c>
      <c r="V34" s="23"/>
      <c r="W34" s="24">
        <f>W35-W33</f>
        <v>62</v>
      </c>
      <c r="X34" s="24">
        <v>2026</v>
      </c>
      <c r="Y34" t="s">
        <v>40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2" t="s">
        <v>41</v>
      </c>
      <c r="Q36" s="42"/>
      <c r="R36" s="42"/>
      <c r="S36" s="42"/>
      <c r="T36" s="43"/>
      <c r="U36" s="21" t="s">
        <v>20</v>
      </c>
      <c r="V36" s="23"/>
      <c r="W36" s="24">
        <f>90*W33/W35</f>
        <v>-3</v>
      </c>
      <c r="X36" s="24"/>
    </row>
    <row r="37" spans="6:25" ht="15.75" x14ac:dyDescent="0.25">
      <c r="U37" s="17"/>
      <c r="V37" s="26"/>
      <c r="W37" s="27">
        <v>0</v>
      </c>
      <c r="X37" s="27"/>
    </row>
    <row r="38" spans="6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6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23000</v>
      </c>
      <c r="X40" s="22"/>
    </row>
    <row r="41" spans="6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26000</v>
      </c>
      <c r="X42" s="22"/>
      <c r="Y42" s="15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37</v>
      </c>
      <c r="V44" s="30"/>
      <c r="W44" s="25">
        <v>649</v>
      </c>
      <c r="X44" s="24"/>
    </row>
    <row r="45" spans="6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16874000</v>
      </c>
      <c r="X45" s="33">
        <v>800000</v>
      </c>
      <c r="Y45" s="15">
        <f>W45+X45</f>
        <v>17674000</v>
      </c>
    </row>
    <row r="46" spans="6:25" ht="15.75" x14ac:dyDescent="0.25">
      <c r="S46" s="11"/>
      <c r="T46" s="10"/>
      <c r="U46" s="17" t="s">
        <v>24</v>
      </c>
      <c r="V46" s="23"/>
      <c r="W46" s="34">
        <f>W45*0.9</f>
        <v>15186600</v>
      </c>
      <c r="X46" s="35"/>
      <c r="Y46" s="15">
        <f>Y45*0.9</f>
        <v>15906600</v>
      </c>
    </row>
    <row r="47" spans="6:25" ht="15.75" x14ac:dyDescent="0.25">
      <c r="S47" s="10"/>
      <c r="T47" s="10"/>
      <c r="U47" s="17" t="s">
        <v>25</v>
      </c>
      <c r="V47" s="23"/>
      <c r="W47" s="34">
        <f>W45*0.8</f>
        <v>13499200</v>
      </c>
      <c r="X47" s="34"/>
      <c r="Y47" s="15">
        <f>Y45*0.8</f>
        <v>14139200</v>
      </c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1947000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35154.166666666664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S12:T12"/>
  <sheetViews>
    <sheetView zoomScaleNormal="100" workbookViewId="0">
      <selection activeCell="S14" sqref="S14"/>
    </sheetView>
  </sheetViews>
  <sheetFormatPr defaultRowHeight="15" x14ac:dyDescent="0.25"/>
  <sheetData>
    <row r="12" spans="19:20" x14ac:dyDescent="0.25">
      <c r="S12">
        <v>42.18</v>
      </c>
      <c r="T12">
        <f>S12*10.764</f>
        <v>454.02551999999997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U10:V10"/>
  <sheetViews>
    <sheetView workbookViewId="0">
      <selection activeCell="V13" sqref="V13"/>
    </sheetView>
  </sheetViews>
  <sheetFormatPr defaultRowHeight="15" x14ac:dyDescent="0.25"/>
  <sheetData>
    <row r="10" spans="21:22" x14ac:dyDescent="0.25">
      <c r="U10">
        <v>60.29</v>
      </c>
      <c r="V10">
        <f>U10*10.764</f>
        <v>648.96155999999996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R11:S11"/>
  <sheetViews>
    <sheetView workbookViewId="0">
      <selection activeCell="U15" sqref="U15"/>
    </sheetView>
  </sheetViews>
  <sheetFormatPr defaultRowHeight="15" x14ac:dyDescent="0.25"/>
  <sheetData>
    <row r="11" spans="18:19" x14ac:dyDescent="0.25">
      <c r="R11">
        <v>60.29</v>
      </c>
      <c r="S11">
        <f>R11*10.764</f>
        <v>648.96155999999996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U13" sqref="U1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R21" sqref="R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O11" sqref="O11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P10" sqref="P1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X38" sqref="X3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V13:W13"/>
  <sheetViews>
    <sheetView topLeftCell="F1" zoomScaleNormal="100" workbookViewId="0">
      <selection activeCell="X21" sqref="X21"/>
    </sheetView>
  </sheetViews>
  <sheetFormatPr defaultRowHeight="15" x14ac:dyDescent="0.25"/>
  <sheetData>
    <row r="13" spans="22:23" x14ac:dyDescent="0.25">
      <c r="V13">
        <v>61.59</v>
      </c>
      <c r="W13">
        <f>V13*10.764</f>
        <v>662.95475999999996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5"/>
  <sheetViews>
    <sheetView workbookViewId="0">
      <selection activeCell="S17" sqref="S17"/>
    </sheetView>
  </sheetViews>
  <sheetFormatPr defaultRowHeight="15" x14ac:dyDescent="0.25"/>
  <sheetData>
    <row r="1" spans="1:19" x14ac:dyDescent="0.25">
      <c r="A1" s="6"/>
    </row>
    <row r="15" spans="1:19" x14ac:dyDescent="0.25">
      <c r="R15">
        <v>90.49</v>
      </c>
      <c r="S15">
        <f>R15*10.764</f>
        <v>974.03435999999988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U14:V14"/>
  <sheetViews>
    <sheetView zoomScaleNormal="100" workbookViewId="0">
      <selection activeCell="T22" sqref="T22"/>
    </sheetView>
  </sheetViews>
  <sheetFormatPr defaultRowHeight="15" x14ac:dyDescent="0.25"/>
  <sheetData>
    <row r="14" spans="21:22" x14ac:dyDescent="0.25">
      <c r="U14">
        <v>40.69</v>
      </c>
      <c r="V14">
        <f>U14*10.764</f>
        <v>437.98715999999996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2024-07-10T09:29:22Z</dcterms:modified>
</cp:coreProperties>
</file>