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1" i="1"/>
  <c r="Q10" i="1"/>
  <c r="Q16" i="1"/>
  <c r="P16" i="1"/>
  <c r="P14" i="1"/>
  <c r="M3" i="1"/>
  <c r="P13" i="1"/>
  <c r="L19" i="1"/>
  <c r="L18" i="1"/>
  <c r="L5" i="1"/>
  <c r="L15" i="1"/>
  <c r="L8" i="1"/>
  <c r="L3" i="1"/>
  <c r="L4" i="1" s="1"/>
  <c r="L9" i="1" l="1"/>
  <c r="L10" i="1" s="1"/>
  <c r="L12" i="1" s="1"/>
  <c r="L17" i="1" s="1"/>
</calcChain>
</file>

<file path=xl/sharedStrings.xml><?xml version="1.0" encoding="utf-8"?>
<sst xmlns="http://schemas.openxmlformats.org/spreadsheetml/2006/main" count="27" uniqueCount="27">
  <si>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</si>
  <si>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</si>
  <si>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</si>
  <si>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</si>
  <si>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</si>
  <si>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</si>
  <si>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</si>
  <si>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</si>
  <si>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</si>
  <si>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</si>
  <si>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</si>
  <si>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</si>
  <si>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</si>
  <si>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</si>
  <si>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</si>
  <si>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</si>
  <si>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Page No.</t>
  </si>
  <si>
    <t>Point</t>
  </si>
  <si>
    <t>Are any of the occupants related to, or close to business associates of the owner?</t>
  </si>
  <si>
    <t>N.A.</t>
  </si>
  <si>
    <t>Change</t>
  </si>
  <si>
    <t>Documents</t>
  </si>
  <si>
    <t>Agreement Date 27.09.2005</t>
  </si>
  <si>
    <t>Overhead Water tank</t>
  </si>
  <si>
    <t>R.C.C. Tank on Terrace</t>
  </si>
  <si>
    <t>Underground Sump</t>
  </si>
  <si>
    <t>R.C.C.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</si>
</sst>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Q35"/>
  <sheetViews>
    <sheetView tabSelected="1" topLeftCell="A16" workbookViewId="0">
      <selection activeCell="M38" sqref="M38"/>
    </sheetView>
  </sheetViews>
  <sheetFormatPr defaultRowHeight="15" x14ac:dyDescent="0.25"/>
  <cols>
    <col min="11" max="11" width="28.42578125" bestFit="1" customWidth="1"/>
    <col min="12" max="12" width="14.28515625" bestFit="1" customWidth="1"/>
    <col min="13" max="13" width="28.140625" customWidth="1"/>
    <col min="16" max="16" width="11.5703125" bestFit="1" customWidth="1"/>
    <col min="17" max="17" width="10" bestFit="1" customWidth="1"/>
  </cols>
  <sheetData>
    <row r="1" spans="11:17" x14ac:dyDescent="0.25">
      <c r="K1" s="1" t="s">
        <v>0</v>
      </c>
      <c r="L1" s="1">
        <v>2024</v>
      </c>
    </row>
    <row r="2" spans="11:17" x14ac:dyDescent="0.25">
      <c r="K2" s="1" t="s">
        <v>1</v>
      </c>
      <c r="L2" s="1">
        <v>1990</v>
      </c>
    </row>
    <row r="3" spans="11:17" x14ac:dyDescent="0.25">
      <c r="K3" s="1" t="s">
        <v>2</v>
      </c>
      <c r="L3" s="1">
        <f>L1-L2</f>
        <v>34</v>
      </c>
      <c r="M3">
        <f>100-L3</f>
        <v>66</v>
      </c>
    </row>
    <row r="4" spans="11:17" x14ac:dyDescent="0.25">
      <c r="K4" s="1"/>
      <c r="L4" s="1">
        <f>60-L3</f>
        <v>26</v>
      </c>
    </row>
    <row r="5" spans="11:17" x14ac:dyDescent="0.25">
      <c r="K5" s="1" t="s">
        <v>3</v>
      </c>
      <c r="L5" s="2">
        <f>550*2800</f>
        <v>1540000</v>
      </c>
    </row>
    <row r="6" spans="11:17" x14ac:dyDescent="0.25">
      <c r="K6" s="1" t="s">
        <v>4</v>
      </c>
      <c r="L6" s="1"/>
    </row>
    <row r="7" spans="11:17" x14ac:dyDescent="0.25">
      <c r="K7" s="1"/>
      <c r="L7" s="1"/>
    </row>
    <row r="8" spans="11:17" x14ac:dyDescent="0.25">
      <c r="K8" s="1" t="s">
        <v>5</v>
      </c>
      <c r="L8" s="1">
        <f>100-10</f>
        <v>90</v>
      </c>
    </row>
    <row r="9" spans="11:17" x14ac:dyDescent="0.25">
      <c r="K9" s="1" t="s">
        <v>6</v>
      </c>
      <c r="L9" s="1">
        <f>L8*L3/60</f>
        <v>51</v>
      </c>
    </row>
    <row r="10" spans="11:17" x14ac:dyDescent="0.25">
      <c r="K10" s="1"/>
      <c r="L10" s="3">
        <f>L9%</f>
        <v>0.51</v>
      </c>
      <c r="P10" s="7">
        <v>159760</v>
      </c>
      <c r="Q10" s="8">
        <f>P10/10.764</f>
        <v>14842.066146413974</v>
      </c>
    </row>
    <row r="11" spans="11:17" x14ac:dyDescent="0.25">
      <c r="K11" s="1"/>
      <c r="L11" s="1"/>
      <c r="P11" s="7">
        <v>79320</v>
      </c>
      <c r="Q11" s="8"/>
    </row>
    <row r="12" spans="11:17" x14ac:dyDescent="0.25">
      <c r="K12" s="1" t="s">
        <v>7</v>
      </c>
      <c r="L12" s="2">
        <f>ROUND((L5*L10),0)</f>
        <v>785400</v>
      </c>
      <c r="P12" s="7"/>
      <c r="Q12" s="8"/>
    </row>
    <row r="13" spans="11:17" x14ac:dyDescent="0.25">
      <c r="K13" s="1" t="s">
        <v>8</v>
      </c>
      <c r="L13" s="2">
        <v>550</v>
      </c>
      <c r="P13" s="7">
        <f>P10-P11</f>
        <v>80440</v>
      </c>
      <c r="Q13" s="8"/>
    </row>
    <row r="14" spans="11:17" x14ac:dyDescent="0.25">
      <c r="K14" s="1" t="s">
        <v>9</v>
      </c>
      <c r="L14" s="4">
        <v>23000</v>
      </c>
      <c r="P14" s="7">
        <f>P13*66%</f>
        <v>53090.400000000001</v>
      </c>
      <c r="Q14" s="8"/>
    </row>
    <row r="15" spans="11:17" x14ac:dyDescent="0.25">
      <c r="K15" s="1" t="s">
        <v>10</v>
      </c>
      <c r="L15" s="2">
        <f>L14*L13</f>
        <v>12650000</v>
      </c>
      <c r="P15" s="7"/>
      <c r="Q15" s="8"/>
    </row>
    <row r="16" spans="11:17" x14ac:dyDescent="0.25">
      <c r="K16" s="1" t="s">
        <v>11</v>
      </c>
      <c r="L16" s="1"/>
      <c r="P16" s="8">
        <f>P14+P11</f>
        <v>132410.4</v>
      </c>
      <c r="Q16" s="8">
        <f>P16/10.764</f>
        <v>12301.226309921962</v>
      </c>
    </row>
    <row r="17" spans="11:17" x14ac:dyDescent="0.25">
      <c r="K17" s="5" t="s">
        <v>12</v>
      </c>
      <c r="L17" s="6">
        <f>L15-L12</f>
        <v>11864600</v>
      </c>
      <c r="Q17" s="9"/>
    </row>
    <row r="18" spans="11:17" x14ac:dyDescent="0.25">
      <c r="K18" s="5" t="s">
        <v>13</v>
      </c>
      <c r="L18" s="6">
        <f>ROUND((L17*98%),0)</f>
        <v>11627308</v>
      </c>
    </row>
    <row r="19" spans="11:17" x14ac:dyDescent="0.25">
      <c r="K19" s="5" t="s">
        <v>14</v>
      </c>
      <c r="L19" s="6">
        <f>ROUND((L17*80%),0)</f>
        <v>9491680</v>
      </c>
    </row>
    <row r="20" spans="11:17" x14ac:dyDescent="0.25">
      <c r="K20" s="5" t="s">
        <v>15</v>
      </c>
      <c r="L20" s="6">
        <f>MROUND((L17*0.025/12),500)</f>
        <v>24500</v>
      </c>
    </row>
    <row r="21" spans="11:17" x14ac:dyDescent="0.25">
      <c r="L21" s="7">
        <f>550*12301</f>
        <v>6765550</v>
      </c>
    </row>
    <row r="31" spans="11:17" x14ac:dyDescent="0.25">
      <c r="K31" t="s">
        <v>16</v>
      </c>
      <c r="L31" t="s">
        <v>17</v>
      </c>
      <c r="N31" t="s">
        <v>20</v>
      </c>
    </row>
    <row r="32" spans="11:17" ht="60" x14ac:dyDescent="0.25">
      <c r="K32">
        <v>5</v>
      </c>
      <c r="L32">
        <v>27</v>
      </c>
      <c r="M32" s="10" t="s">
        <v>18</v>
      </c>
      <c r="N32" t="s">
        <v>19</v>
      </c>
    </row>
    <row r="33" spans="11:14" x14ac:dyDescent="0.25">
      <c r="K33">
        <v>6</v>
      </c>
      <c r="M33" t="s">
        <v>21</v>
      </c>
      <c r="N33" t="s">
        <v>22</v>
      </c>
    </row>
    <row r="34" spans="11:14" x14ac:dyDescent="0.25">
      <c r="K34">
        <v>9</v>
      </c>
      <c r="L34">
        <v>20</v>
      </c>
      <c r="M34" t="s">
        <v>23</v>
      </c>
      <c r="N34" t="s">
        <v>24</v>
      </c>
    </row>
    <row r="35" spans="11:14" x14ac:dyDescent="0.25">
      <c r="K35">
        <v>9</v>
      </c>
      <c r="L35">
        <v>19</v>
      </c>
      <c r="M35" t="s">
        <v>25</v>
      </c>
      <c r="N3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2024-07-11T05:32:32Z</dcterms:modified>
</cp:coreProperties>
</file>