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9F5D89D7-4F88-4C39-8B8A-0E025B269A96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38" i="5" l="1"/>
  <c r="E32" i="5"/>
  <c r="E39" i="5"/>
  <c r="E38" i="5"/>
  <c r="B9" i="5"/>
  <c r="L13" i="5"/>
  <c r="K13" i="5"/>
  <c r="K11" i="5"/>
  <c r="J11" i="5"/>
  <c r="I18" i="5"/>
  <c r="I17" i="5"/>
  <c r="I11" i="5"/>
  <c r="H32" i="5" l="1"/>
  <c r="I36" i="5" l="1"/>
  <c r="I31" i="5" l="1"/>
  <c r="G39" i="5"/>
  <c r="M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L38" i="5" l="1"/>
  <c r="K38" i="5"/>
  <c r="B8" i="5"/>
  <c r="B13" i="5"/>
  <c r="B14" i="5" s="1"/>
  <c r="B15" i="5" s="1"/>
  <c r="B19" i="5" s="1"/>
  <c r="B24" i="5" s="1"/>
  <c r="K40" i="5"/>
  <c r="L40" i="5"/>
  <c r="K39" i="5"/>
  <c r="B22" i="5" l="1"/>
  <c r="B20" i="5"/>
  <c r="B21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<sst xmlns="http://schemas.openxmlformats.org/spreadsheetml/2006/main" count="26" uniqueCount="26">
  <si>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</si>
  <si>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</si>
  <si>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</si>
  <si>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</si>
  <si>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</si>
  <si>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</si>
  <si>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</si>
  <si>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</si>
  <si>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</si>
  <si>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</si>
  <si>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</si>
  <si>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</si>
  <si>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</si>
  <si>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</si>
  <si>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</si>
  <si>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</si>
  <si>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</si>
  <si>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</si>
  <si>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</si>
  <si>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</si>
  <si>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</si>
  <si>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</si>
  <si>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</si>
  <si>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</si>
  <si>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</si>
  <si>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Super 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</si>
</sst>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84648</xdr:colOff>
      <xdr:row>44</xdr:row>
      <xdr:rowOff>27524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016CD6-48AF-4EF4-B84B-9CE511E77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9048" cy="8409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103695</xdr:colOff>
      <xdr:row>44</xdr:row>
      <xdr:rowOff>132286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374B3D-0F81-41A9-9FA6-130BF1D4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8095" cy="85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341790</xdr:colOff>
      <xdr:row>43</xdr:row>
      <xdr:rowOff>8500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7B2CBD-FA12-494B-B822-3CEF09603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876190" cy="82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94171</xdr:colOff>
      <xdr:row>44</xdr:row>
      <xdr:rowOff>141809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493314-F1C6-4E75-B1B7-B1E552945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628571" cy="8523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43"/>
  <sheetViews>
    <sheetView tabSelected="1" workbookViewId="0">
      <selection activeCell="J25" sqref="J25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6"/>
      <c r="B4" s="17"/>
      <c r="C4" s="17"/>
      <c r="D4" s="17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2013</v>
      </c>
      <c r="C6" s="3"/>
      <c r="D6" s="2"/>
      <c r="I6" s="2">
        <v>2013</v>
      </c>
      <c r="J6" s="2">
        <v>2024</v>
      </c>
      <c r="K6" s="2">
        <f>J6-I6</f>
        <v>11</v>
      </c>
      <c r="L6" s="2">
        <f>K6-60</f>
        <v>-49</v>
      </c>
    </row>
    <row r="7" spans="1:12" ht="16.5" x14ac:dyDescent="0.3">
      <c r="A7" s="3" t="s">
        <v>6</v>
      </c>
      <c r="B7" s="3">
        <f>B5-B6</f>
        <v>11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-49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2" ht="16.5" x14ac:dyDescent="0.3">
      <c r="A9" s="3" t="s">
        <v>7</v>
      </c>
      <c r="B9" s="5">
        <f>346*2500</f>
        <v>865000</v>
      </c>
      <c r="C9" s="5"/>
      <c r="D9" s="4"/>
      <c r="H9" s="9"/>
      <c r="I9" s="10">
        <v>245</v>
      </c>
      <c r="J9" s="10"/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>
        <v>43</v>
      </c>
      <c r="J10" s="10"/>
      <c r="K10" s="10"/>
    </row>
    <row r="11" spans="1:12" ht="16.5" x14ac:dyDescent="0.3">
      <c r="A11" s="3"/>
      <c r="B11" s="3"/>
      <c r="C11" s="3"/>
      <c r="D11" s="2"/>
      <c r="H11" s="9"/>
      <c r="I11" s="10">
        <f>SUM(I9:I10)</f>
        <v>288</v>
      </c>
      <c r="J11" s="10">
        <f>I11*1.2</f>
        <v>345.59999999999997</v>
      </c>
      <c r="K11" s="10">
        <f>J11*1.3</f>
        <v>449.28</v>
      </c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>
        <v>4500</v>
      </c>
    </row>
    <row r="13" spans="1:12" ht="16.5" x14ac:dyDescent="0.3">
      <c r="A13" s="3" t="s">
        <v>10</v>
      </c>
      <c r="B13" s="3">
        <f>B12*B7/60</f>
        <v>16.5</v>
      </c>
      <c r="C13" s="3"/>
      <c r="D13" s="2"/>
      <c r="K13">
        <f>K12*K11</f>
        <v>2021759.9999999998</v>
      </c>
      <c r="L13">
        <f>K13/288</f>
        <v>7019.9999999999991</v>
      </c>
    </row>
    <row r="14" spans="1:12" ht="16.5" x14ac:dyDescent="0.3">
      <c r="A14" s="3"/>
      <c r="B14" s="6">
        <f>B13%</f>
        <v>0.16500000000000001</v>
      </c>
      <c r="C14" s="6"/>
      <c r="D14" s="12"/>
    </row>
    <row r="15" spans="1:12" ht="16.5" x14ac:dyDescent="0.3">
      <c r="A15" s="3" t="s">
        <v>11</v>
      </c>
      <c r="B15" s="5">
        <f>ROUND((B9*B14),0)</f>
        <v>142725</v>
      </c>
      <c r="C15" s="5"/>
      <c r="D15" s="5"/>
      <c r="I15" t="s">
        <v>24</v>
      </c>
    </row>
    <row r="16" spans="1:12" ht="16.5" x14ac:dyDescent="0.3">
      <c r="A16" s="3" t="s">
        <v>2</v>
      </c>
      <c r="B16" s="5">
        <v>288</v>
      </c>
      <c r="C16" s="5"/>
      <c r="D16" s="4"/>
      <c r="H16" s="9"/>
      <c r="I16" s="10">
        <v>234</v>
      </c>
    </row>
    <row r="17" spans="1:10" ht="16.5" x14ac:dyDescent="0.3">
      <c r="A17" s="3" t="s">
        <v>22</v>
      </c>
      <c r="B17" s="3">
        <v>7500</v>
      </c>
      <c r="C17" s="3"/>
      <c r="D17" s="2"/>
      <c r="H17" s="9"/>
      <c r="I17" s="10">
        <f>18+12</f>
        <v>30</v>
      </c>
    </row>
    <row r="18" spans="1:10" ht="16.5" x14ac:dyDescent="0.3">
      <c r="A18" s="3" t="s">
        <v>12</v>
      </c>
      <c r="B18" s="5">
        <f>B17*B16</f>
        <v>2160000</v>
      </c>
      <c r="C18" s="5"/>
      <c r="D18" s="4"/>
      <c r="H18" s="9"/>
      <c r="I18" s="10">
        <f>SUM(I16:I17)</f>
        <v>264</v>
      </c>
    </row>
    <row r="19" spans="1:10" ht="16.5" x14ac:dyDescent="0.3">
      <c r="A19" s="7" t="s">
        <v>13</v>
      </c>
      <c r="B19" s="8">
        <f>B18-B15</f>
        <v>2017275</v>
      </c>
      <c r="C19" s="8"/>
      <c r="D19" s="13"/>
    </row>
    <row r="20" spans="1:10" ht="16.5" x14ac:dyDescent="0.3">
      <c r="A20" s="7" t="s">
        <v>14</v>
      </c>
      <c r="B20" s="8">
        <f>B19*0.9</f>
        <v>1815547.5</v>
      </c>
      <c r="C20" s="8"/>
      <c r="D20" s="13"/>
    </row>
    <row r="21" spans="1:10" ht="16.5" x14ac:dyDescent="0.3">
      <c r="A21" s="7" t="s">
        <v>15</v>
      </c>
      <c r="B21" s="8">
        <f>B19*0.8</f>
        <v>1613820</v>
      </c>
      <c r="C21" s="8"/>
      <c r="D21" s="13"/>
    </row>
    <row r="22" spans="1:10" ht="16.5" x14ac:dyDescent="0.3">
      <c r="A22" s="7" t="s">
        <v>16</v>
      </c>
      <c r="B22" s="8">
        <f>B19*0.03/12</f>
        <v>5043.1875</v>
      </c>
      <c r="C22" s="8"/>
      <c r="D22" s="13"/>
    </row>
    <row r="24" spans="1:10" x14ac:dyDescent="0.25">
      <c r="B24" s="1">
        <f>B19/288</f>
        <v>7004.427083333333</v>
      </c>
      <c r="C24" s="1"/>
      <c r="J24" s="14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D31" s="2">
        <v>465</v>
      </c>
      <c r="E31" s="18">
        <v>301</v>
      </c>
      <c r="F31" s="2">
        <v>2500000</v>
      </c>
      <c r="G31" s="2">
        <f t="shared" ref="G31:G36" si="0">F31/E31</f>
        <v>8305.6478405315611</v>
      </c>
      <c r="H31" s="2">
        <f t="shared" ref="H31:H36" si="1">F31/D31</f>
        <v>5376.3440860215051</v>
      </c>
      <c r="I31" s="2">
        <f>D31/E31</f>
        <v>1.5448504983388704</v>
      </c>
    </row>
    <row r="32" spans="1:10" x14ac:dyDescent="0.25">
      <c r="D32" s="2">
        <v>575</v>
      </c>
      <c r="E32" s="18">
        <f>D32/1.55</f>
        <v>370.96774193548384</v>
      </c>
      <c r="F32" s="2">
        <v>2500000</v>
      </c>
      <c r="G32" s="2">
        <f t="shared" si="0"/>
        <v>6739.130434782609</v>
      </c>
      <c r="H32" s="2">
        <f t="shared" si="1"/>
        <v>4347.826086956522</v>
      </c>
      <c r="I32" s="2"/>
    </row>
    <row r="33" spans="2:15" x14ac:dyDescent="0.25">
      <c r="D33" s="2"/>
      <c r="E33" s="18"/>
      <c r="F33" s="4"/>
      <c r="G33" s="2" t="e">
        <f t="shared" si="0"/>
        <v>#DIV/0!</v>
      </c>
      <c r="H33" s="2" t="e">
        <f t="shared" si="1"/>
        <v>#DIV/0!</v>
      </c>
      <c r="I33" s="2" t="e">
        <f>D33/E33</f>
        <v>#DIV/0!</v>
      </c>
    </row>
    <row r="34" spans="2:15" x14ac:dyDescent="0.25">
      <c r="D34" s="2"/>
      <c r="E34" s="18"/>
      <c r="F34" s="4"/>
      <c r="G34" s="2" t="e">
        <f t="shared" si="0"/>
        <v>#DIV/0!</v>
      </c>
      <c r="H34" s="2" t="e">
        <f t="shared" si="1"/>
        <v>#DIV/0!</v>
      </c>
      <c r="I34" s="2" t="e">
        <f>D34/E34</f>
        <v>#DIV/0!</v>
      </c>
    </row>
    <row r="35" spans="2:15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</row>
    <row r="36" spans="2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5" x14ac:dyDescent="0.25">
      <c r="E37" t="s">
        <v>21</v>
      </c>
    </row>
    <row r="38" spans="2:15" x14ac:dyDescent="0.25">
      <c r="B38">
        <v>1</v>
      </c>
      <c r="E38">
        <f>348+65</f>
        <v>413</v>
      </c>
      <c r="F38">
        <v>2800000</v>
      </c>
      <c r="G38" s="2">
        <f>F38/E38</f>
        <v>6779.6610169491523</v>
      </c>
      <c r="H38">
        <v>455000</v>
      </c>
      <c r="I38">
        <v>30000</v>
      </c>
      <c r="J38" s="2">
        <f t="shared" ref="J38:J43" si="2">I38+H38+F38</f>
        <v>3285000</v>
      </c>
      <c r="K38" s="2">
        <f>J38/E38</f>
        <v>7953.9951573849876</v>
      </c>
      <c r="L38" s="4">
        <f>J38/719</f>
        <v>4568.8456189151602</v>
      </c>
      <c r="M38" s="2"/>
      <c r="O38">
        <f>B17/G38</f>
        <v>1.10625</v>
      </c>
    </row>
    <row r="39" spans="2:15" x14ac:dyDescent="0.25">
      <c r="E39">
        <f>348+65</f>
        <v>413</v>
      </c>
      <c r="F39">
        <v>2600000</v>
      </c>
      <c r="G39" s="2">
        <f>F39/E39</f>
        <v>6295.3995157384988</v>
      </c>
      <c r="H39">
        <v>948000</v>
      </c>
      <c r="I39">
        <v>30000</v>
      </c>
      <c r="J39" s="2">
        <f t="shared" si="2"/>
        <v>3578000</v>
      </c>
      <c r="K39" s="2">
        <f t="shared" ref="K39:K43" si="3">J39/E39</f>
        <v>8663.4382566585955</v>
      </c>
      <c r="L39" s="4" t="e">
        <f>J39/D39</f>
        <v>#DIV/0!</v>
      </c>
      <c r="M39" s="2" t="e">
        <f>F39/D39</f>
        <v>#DIV/0!</v>
      </c>
    </row>
    <row r="40" spans="2:15" x14ac:dyDescent="0.25">
      <c r="D40" s="2"/>
      <c r="E40" s="2">
        <v>845</v>
      </c>
      <c r="F40" s="2">
        <v>11451000</v>
      </c>
      <c r="G40" s="2">
        <f t="shared" ref="G40:G43" si="4">F40/E40</f>
        <v>13551.479289940828</v>
      </c>
      <c r="H40" s="2">
        <v>169500</v>
      </c>
      <c r="I40" s="2">
        <v>30000</v>
      </c>
      <c r="J40" s="2">
        <f t="shared" si="2"/>
        <v>11650500</v>
      </c>
      <c r="K40" s="2">
        <f t="shared" si="3"/>
        <v>13787.573964497042</v>
      </c>
      <c r="L40" s="2" t="e">
        <f>J40/D40</f>
        <v>#DIV/0!</v>
      </c>
      <c r="M40" s="2"/>
      <c r="O40" s="1"/>
    </row>
    <row r="41" spans="2:15" x14ac:dyDescent="0.25">
      <c r="D41" s="2"/>
      <c r="E41" s="2"/>
      <c r="F41" s="2"/>
      <c r="G41" s="2" t="e">
        <f t="shared" si="4"/>
        <v>#DIV/0!</v>
      </c>
      <c r="H41" s="2">
        <v>726000</v>
      </c>
      <c r="I41" s="2">
        <v>30000</v>
      </c>
      <c r="J41" s="2">
        <f t="shared" si="2"/>
        <v>756000</v>
      </c>
      <c r="K41" s="2" t="e">
        <f t="shared" si="3"/>
        <v>#DIV/0!</v>
      </c>
      <c r="L41" s="2"/>
      <c r="M41" s="2"/>
    </row>
    <row r="42" spans="2:15" x14ac:dyDescent="0.25">
      <c r="G42" s="2" t="e">
        <f t="shared" si="4"/>
        <v>#DIV/0!</v>
      </c>
      <c r="H42">
        <v>1200000</v>
      </c>
      <c r="I42" s="2">
        <v>30000</v>
      </c>
      <c r="J42" s="2">
        <f t="shared" si="2"/>
        <v>1230000</v>
      </c>
      <c r="K42" s="2" t="e">
        <f t="shared" si="3"/>
        <v>#DIV/0!</v>
      </c>
    </row>
    <row r="43" spans="2:15" x14ac:dyDescent="0.25">
      <c r="G43" s="15" t="e">
        <f t="shared" si="4"/>
        <v>#DIV/0!</v>
      </c>
      <c r="H43">
        <v>900000</v>
      </c>
      <c r="I43" s="2">
        <v>30000</v>
      </c>
      <c r="J43" s="2">
        <f t="shared" si="2"/>
        <v>930000</v>
      </c>
      <c r="K43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2024-07-08T09:55:29Z</dcterms:modified>
</cp:coreProperties>
</file>