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7EB632BB-ED5A-4D77-A35E-C8C77041F155}" xr6:coauthVersionLast="45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9" i="5" l="1"/>
  <c r="E33" i="5"/>
  <c r="D34" i="5"/>
  <c r="H32" i="5"/>
  <c r="N17" i="5"/>
  <c r="L25" i="5"/>
  <c r="K25" i="5"/>
  <c r="J25" i="5"/>
  <c r="I25" i="5"/>
  <c r="I24" i="5"/>
  <c r="I23" i="5"/>
  <c r="I22" i="5"/>
  <c r="I21" i="5"/>
  <c r="I20" i="5"/>
  <c r="I19" i="5"/>
  <c r="I18" i="5"/>
  <c r="I17" i="5"/>
  <c r="I16" i="5"/>
  <c r="E39" i="5"/>
  <c r="I36" i="5" l="1"/>
  <c r="I31" i="5" l="1"/>
  <c r="G39" i="5"/>
  <c r="M39" i="5"/>
  <c r="G38" i="5"/>
  <c r="I35" i="5"/>
  <c r="J43" i="5"/>
  <c r="K43" i="5" s="1"/>
  <c r="G43" i="5"/>
  <c r="K42" i="5"/>
  <c r="J42" i="5"/>
  <c r="G42" i="5"/>
  <c r="L9" i="5"/>
  <c r="B18" i="5" l="1"/>
  <c r="I34" i="5"/>
  <c r="I33" i="5"/>
  <c r="J41" i="5"/>
  <c r="K41" i="5" s="1"/>
  <c r="G41" i="5"/>
  <c r="J40" i="5"/>
  <c r="G40" i="5"/>
  <c r="J39" i="5"/>
  <c r="L39" i="5" s="1"/>
  <c r="J38" i="5"/>
  <c r="H36" i="5"/>
  <c r="G36" i="5"/>
  <c r="H35" i="5"/>
  <c r="G35" i="5"/>
  <c r="H34" i="5"/>
  <c r="G34" i="5"/>
  <c r="H33" i="5"/>
  <c r="G33" i="5"/>
  <c r="G32" i="5"/>
  <c r="H31" i="5"/>
  <c r="G31" i="5"/>
  <c r="K6" i="5"/>
  <c r="L6" i="5" s="1"/>
  <c r="B12" i="5"/>
  <c r="B7" i="5"/>
  <c r="L38" i="5" l="1"/>
  <c r="K38" i="5"/>
  <c r="B8" i="5"/>
  <c r="B13" i="5"/>
  <c r="B14" i="5" s="1"/>
  <c r="B15" i="5" s="1"/>
  <c r="B19" i="5" s="1"/>
  <c r="K40" i="5"/>
  <c r="L40" i="5"/>
  <c r="K39" i="5"/>
  <c r="B22" i="5" l="1"/>
  <c r="B24" i="5"/>
  <c r="O40" i="5" s="1"/>
  <c r="B20" i="5"/>
  <c r="B21" i="5"/>
</calcChain>
</file>

<file path=xl/sharedStrings.xml><?xml version="1.0" encoding="utf-8"?>
<sst xmlns="http://schemas.openxmlformats.org/spreadsheetml/2006/main" count="26" uniqueCount="26">
  <si>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</si>
  <si>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</si>
  <si>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</si>
  <si>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</si>
  <si>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</si>
  <si>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</si>
  <si>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</si>
  <si>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</si>
  <si>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</si>
  <si>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</si>
  <si>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</si>
  <si>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</si>
  <si>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</si>
  <si>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</si>
  <si>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</si>
  <si>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</si>
  <si>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</si>
  <si>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</si>
  <si>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</si>
  <si>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</si>
  <si>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</si>
  <si>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Igr</t>
  </si>
  <si>
    <t>Rate</t>
  </si>
  <si>
    <t>Carpet</t>
  </si>
  <si>
    <t>Mesurement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</si>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</sst>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9">
    <xf numFmtId="0" fontId="0" fillId="0" borderId="0" xfId="0"/>
    <xf numFmtId="43" fontId="0" fillId="0" borderId="0" xfId="0" applyNumberFormat="1"/>
    <xf numFmtId="0" fontId="0" fillId="0" borderId="1" xfId="0" applyBorder="1"/>
    <xf numFmtId="0" fontId="2" fillId="0" borderId="1" xfId="0" applyFont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2" borderId="1" xfId="0" applyFont="1" applyFill="1" applyBorder="1"/>
    <xf numFmtId="43" fontId="3" fillId="2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wrapText="1"/>
    </xf>
    <xf numFmtId="10" fontId="0" fillId="0" borderId="1" xfId="0" applyNumberFormat="1" applyBorder="1"/>
    <xf numFmtId="43" fontId="3" fillId="0" borderId="1" xfId="0" applyNumberFormat="1" applyFont="1" applyBorder="1"/>
    <xf numFmtId="0" fontId="5" fillId="0" borderId="0" xfId="1"/>
    <xf numFmtId="0" fontId="0" fillId="0" borderId="2" xfId="0" applyBorder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1" fillId="0" borderId="1" xfId="0" applyFont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161926</xdr:colOff>
      <xdr:row>0</xdr:row>
      <xdr:rowOff>0</xdr:rowOff>
    </xdr:from>
    <xdr:to>
      <xdr:col>17</xdr:col>
      <xdr:colOff>276226</xdr:colOff>
      <xdr:row>43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4B20BF-5E31-47E3-9DB5-DBEBD78E79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169" t="6667" b="12581"/>
        <a:stretch/>
      </xdr:blipFill>
      <xdr:spPr>
        <a:xfrm>
          <a:off x="771526" y="0"/>
          <a:ext cx="9867900" cy="8305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0</xdr:row>
      <xdr:rowOff>38100</xdr:rowOff>
    </xdr:from>
    <xdr:to>
      <xdr:col>14</xdr:col>
      <xdr:colOff>400050</xdr:colOff>
      <xdr:row>40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D2BD88-8852-4798-979D-321640882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06" t="8334" r="16240" b="9156"/>
        <a:stretch/>
      </xdr:blipFill>
      <xdr:spPr>
        <a:xfrm>
          <a:off x="219075" y="38100"/>
          <a:ext cx="8715375" cy="76866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314326</xdr:colOff>
      <xdr:row>4</xdr:row>
      <xdr:rowOff>57150</xdr:rowOff>
    </xdr:from>
    <xdr:to>
      <xdr:col>17</xdr:col>
      <xdr:colOff>161926</xdr:colOff>
      <xdr:row>39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0A22F4-0AF2-45C8-AC78-BC10805E16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26" t="7686" r="3113" b="4155"/>
        <a:stretch/>
      </xdr:blipFill>
      <xdr:spPr>
        <a:xfrm>
          <a:off x="2143126" y="819150"/>
          <a:ext cx="8382000" cy="66675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0</xdr:row>
      <xdr:rowOff>85725</xdr:rowOff>
    </xdr:from>
    <xdr:to>
      <xdr:col>16</xdr:col>
      <xdr:colOff>409575</xdr:colOff>
      <xdr:row>33</xdr:row>
      <xdr:rowOff>38101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7C4496-E236-4937-9209-D5A98042A2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10" t="7686" r="3165" b="18786"/>
        <a:stretch/>
      </xdr:blipFill>
      <xdr:spPr>
        <a:xfrm>
          <a:off x="2143125" y="85725"/>
          <a:ext cx="8020050" cy="62388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3</xdr:row>
      <xdr:rowOff>9526</xdr:rowOff>
    </xdr:from>
    <xdr:to>
      <xdr:col>12</xdr:col>
      <xdr:colOff>219075</xdr:colOff>
      <xdr:row>36</xdr:row>
      <xdr:rowOff>104776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B75FD2-83E9-4EBB-B4FE-BA9C268FBE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69" t="7037" r="3373" b="18787"/>
        <a:stretch/>
      </xdr:blipFill>
      <xdr:spPr>
        <a:xfrm>
          <a:off x="190501" y="581026"/>
          <a:ext cx="7343774" cy="63817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161925</xdr:colOff>
      <xdr:row>4</xdr:row>
      <xdr:rowOff>28574</xdr:rowOff>
    </xdr:from>
    <xdr:to>
      <xdr:col>21</xdr:col>
      <xdr:colOff>57151</xdr:colOff>
      <xdr:row>44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D4090A-00AC-4B39-87C2-96129C99E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222" t="7686" r="24105" b="17675"/>
        <a:stretch/>
      </xdr:blipFill>
      <xdr:spPr>
        <a:xfrm>
          <a:off x="4429125" y="790574"/>
          <a:ext cx="8429626" cy="76771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F0CC8-4B3D-4859-A9BD-1F7B50C6AFAA}">
  <dimension ref="A3:O43"/>
  <sheetViews>
    <sheetView tabSelected="1" workbookViewId="0">
      <selection activeCell="E11" sqref="E11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5.28515625" bestFit="1" customWidth="1"/>
    <col min="7" max="7" width="13.85546875" bestFit="1" customWidth="1"/>
    <col min="10" max="10" width="12.140625" bestFit="1" customWidth="1"/>
    <col min="12" max="12" width="10" bestFit="1" customWidth="1"/>
  </cols>
  <sheetData>
    <row r="3" spans="1:12" x14ac:dyDescent="0.25">
      <c r="A3" s="2"/>
      <c r="B3" s="2"/>
      <c r="C3" s="2"/>
      <c r="D3" s="11"/>
    </row>
    <row r="4" spans="1:12" ht="16.5" x14ac:dyDescent="0.3">
      <c r="A4" s="16"/>
      <c r="B4" s="17"/>
      <c r="C4" s="17"/>
      <c r="D4" s="17"/>
    </row>
    <row r="5" spans="1:12" ht="16.5" x14ac:dyDescent="0.3">
      <c r="A5" s="3" t="s">
        <v>4</v>
      </c>
      <c r="B5" s="3">
        <v>2024</v>
      </c>
      <c r="C5" s="3"/>
      <c r="D5" s="2"/>
      <c r="I5" s="2" t="s">
        <v>1</v>
      </c>
      <c r="J5" s="2"/>
      <c r="K5" s="2"/>
      <c r="L5" s="2"/>
    </row>
    <row r="6" spans="1:12" ht="16.5" x14ac:dyDescent="0.3">
      <c r="A6" s="3" t="s">
        <v>5</v>
      </c>
      <c r="B6" s="3">
        <v>2007</v>
      </c>
      <c r="C6" s="3"/>
      <c r="D6" s="2"/>
      <c r="I6" s="2">
        <v>2007</v>
      </c>
      <c r="J6" s="2">
        <v>2024</v>
      </c>
      <c r="K6" s="2">
        <f>J6-I6</f>
        <v>17</v>
      </c>
      <c r="L6" s="2">
        <f>K6-60</f>
        <v>-43</v>
      </c>
    </row>
    <row r="7" spans="1:12" ht="16.5" x14ac:dyDescent="0.3">
      <c r="A7" s="3" t="s">
        <v>6</v>
      </c>
      <c r="B7" s="3">
        <f>B5-B6</f>
        <v>17</v>
      </c>
      <c r="C7" s="3"/>
      <c r="D7" s="2"/>
      <c r="I7" s="2"/>
      <c r="J7" s="2"/>
      <c r="K7" s="2"/>
    </row>
    <row r="8" spans="1:12" ht="16.5" x14ac:dyDescent="0.3">
      <c r="A8" s="3"/>
      <c r="B8" s="3">
        <f>B7-60</f>
        <v>-43</v>
      </c>
      <c r="C8" s="3"/>
      <c r="D8" s="2"/>
      <c r="H8" s="9"/>
      <c r="I8" s="10" t="s">
        <v>23</v>
      </c>
      <c r="J8" s="10" t="s">
        <v>25</v>
      </c>
      <c r="K8" s="10"/>
      <c r="L8">
        <v>30250</v>
      </c>
    </row>
    <row r="9" spans="1:12" ht="16.5" x14ac:dyDescent="0.3">
      <c r="A9" s="3" t="s">
        <v>7</v>
      </c>
      <c r="B9" s="5">
        <f>855*3000</f>
        <v>2565000</v>
      </c>
      <c r="C9" s="5"/>
      <c r="D9" s="4"/>
      <c r="H9" s="9"/>
      <c r="I9" s="10"/>
      <c r="J9" s="10">
        <v>855</v>
      </c>
      <c r="K9" s="10"/>
      <c r="L9">
        <f>L8/10.764</f>
        <v>2810.2935711631367</v>
      </c>
    </row>
    <row r="10" spans="1:12" ht="16.5" x14ac:dyDescent="0.3">
      <c r="A10" s="3" t="s">
        <v>8</v>
      </c>
      <c r="B10" s="3"/>
      <c r="C10" s="3"/>
      <c r="D10" s="2"/>
      <c r="H10" s="9"/>
      <c r="I10" s="10"/>
      <c r="J10" s="10"/>
      <c r="K10" s="10"/>
    </row>
    <row r="11" spans="1:12" ht="16.5" x14ac:dyDescent="0.3">
      <c r="A11" s="3"/>
      <c r="B11" s="3"/>
      <c r="C11" s="3"/>
      <c r="D11" s="2"/>
      <c r="H11" s="9"/>
      <c r="I11" s="10"/>
      <c r="J11" s="10"/>
      <c r="K11" s="10"/>
    </row>
    <row r="12" spans="1:12" ht="16.5" x14ac:dyDescent="0.3">
      <c r="A12" s="3" t="s">
        <v>9</v>
      </c>
      <c r="B12" s="3">
        <f>100-10</f>
        <v>90</v>
      </c>
      <c r="C12" s="3"/>
      <c r="D12" s="2"/>
      <c r="I12" s="2"/>
      <c r="J12" s="2"/>
      <c r="K12" s="2"/>
    </row>
    <row r="13" spans="1:12" ht="16.5" x14ac:dyDescent="0.3">
      <c r="A13" s="3" t="s">
        <v>10</v>
      </c>
      <c r="B13" s="3">
        <f>B12*B7/60</f>
        <v>25.5</v>
      </c>
      <c r="C13" s="3"/>
      <c r="D13" s="2"/>
    </row>
    <row r="14" spans="1:12" ht="16.5" x14ac:dyDescent="0.3">
      <c r="A14" s="3"/>
      <c r="B14" s="6">
        <f>B13%</f>
        <v>0.255</v>
      </c>
      <c r="C14" s="6"/>
      <c r="D14" s="12"/>
    </row>
    <row r="15" spans="1:12" ht="16.5" x14ac:dyDescent="0.3">
      <c r="A15" s="3" t="s">
        <v>11</v>
      </c>
      <c r="B15" s="5">
        <f>ROUND((B9*B14),0)</f>
        <v>654075</v>
      </c>
      <c r="C15" s="5"/>
      <c r="D15" s="5"/>
      <c r="I15" t="s">
        <v>24</v>
      </c>
    </row>
    <row r="16" spans="1:12" ht="16.5" x14ac:dyDescent="0.3">
      <c r="A16" s="3" t="s">
        <v>2</v>
      </c>
      <c r="B16" s="5">
        <v>855</v>
      </c>
      <c r="C16" s="5"/>
      <c r="D16" s="4"/>
      <c r="H16" s="9"/>
      <c r="I16" s="10">
        <f>2.87*5.05</f>
        <v>14.493499999999999</v>
      </c>
    </row>
    <row r="17" spans="1:14" ht="16.5" x14ac:dyDescent="0.3">
      <c r="A17" s="3" t="s">
        <v>22</v>
      </c>
      <c r="B17" s="3">
        <v>16700</v>
      </c>
      <c r="C17" s="3"/>
      <c r="D17" s="2"/>
      <c r="H17" s="9"/>
      <c r="I17" s="10">
        <f>3*0.65</f>
        <v>1.9500000000000002</v>
      </c>
      <c r="N17">
        <f>J9/J25</f>
        <v>1.4297647424758317</v>
      </c>
    </row>
    <row r="18" spans="1:14" ht="16.5" x14ac:dyDescent="0.3">
      <c r="A18" s="3" t="s">
        <v>12</v>
      </c>
      <c r="B18" s="5">
        <f>B17*B16</f>
        <v>14278500</v>
      </c>
      <c r="C18" s="5"/>
      <c r="D18" s="4"/>
      <c r="H18" s="9"/>
      <c r="I18" s="10">
        <f>2.35*2.45</f>
        <v>5.7575000000000003</v>
      </c>
    </row>
    <row r="19" spans="1:14" ht="16.5" x14ac:dyDescent="0.3">
      <c r="A19" s="7" t="s">
        <v>13</v>
      </c>
      <c r="B19" s="8">
        <f>B18-B15</f>
        <v>13624425</v>
      </c>
      <c r="C19" s="8"/>
      <c r="D19" s="13"/>
      <c r="I19">
        <f>2.87*2.08</f>
        <v>5.9696000000000007</v>
      </c>
    </row>
    <row r="20" spans="1:14" ht="16.5" x14ac:dyDescent="0.3">
      <c r="A20" s="7" t="s">
        <v>14</v>
      </c>
      <c r="B20" s="8">
        <f>B19*0.9</f>
        <v>12261982.5</v>
      </c>
      <c r="C20" s="8"/>
      <c r="D20" s="13"/>
      <c r="I20">
        <f>0.96*2.4</f>
        <v>2.3039999999999998</v>
      </c>
    </row>
    <row r="21" spans="1:14" ht="16.5" x14ac:dyDescent="0.3">
      <c r="A21" s="7" t="s">
        <v>15</v>
      </c>
      <c r="B21" s="8">
        <f>B19*0.8</f>
        <v>10899540</v>
      </c>
      <c r="C21" s="8"/>
      <c r="D21" s="13"/>
      <c r="I21">
        <f>1.32*2.22</f>
        <v>2.9304000000000006</v>
      </c>
    </row>
    <row r="22" spans="1:14" ht="16.5" x14ac:dyDescent="0.3">
      <c r="A22" s="7" t="s">
        <v>16</v>
      </c>
      <c r="B22" s="8">
        <f>B19*0.03/12</f>
        <v>34061.0625</v>
      </c>
      <c r="C22" s="8"/>
      <c r="D22" s="13"/>
      <c r="I22">
        <f>2.81*3.16</f>
        <v>8.8795999999999999</v>
      </c>
    </row>
    <row r="23" spans="1:14" x14ac:dyDescent="0.25">
      <c r="I23">
        <f>2.86*3.81</f>
        <v>10.896599999999999</v>
      </c>
    </row>
    <row r="24" spans="1:14" x14ac:dyDescent="0.25">
      <c r="B24" s="1">
        <f>B19/855</f>
        <v>15935</v>
      </c>
      <c r="C24" s="1"/>
      <c r="I24">
        <f>1.12*2.12</f>
        <v>2.3744000000000005</v>
      </c>
      <c r="J24" s="14"/>
    </row>
    <row r="25" spans="1:14" x14ac:dyDescent="0.25">
      <c r="B25" s="1"/>
      <c r="I25">
        <f>SUM(I16:I24)</f>
        <v>55.555599999999998</v>
      </c>
      <c r="J25">
        <f>I25*10.764</f>
        <v>598.00047839999991</v>
      </c>
      <c r="K25">
        <f>J25*1.2</f>
        <v>717.60057407999989</v>
      </c>
      <c r="L25">
        <f>K25*1.2</f>
        <v>861.12068889599982</v>
      </c>
    </row>
    <row r="29" spans="1:14" x14ac:dyDescent="0.25">
      <c r="E29" t="s">
        <v>17</v>
      </c>
    </row>
    <row r="30" spans="1:14" x14ac:dyDescent="0.25">
      <c r="D30" s="2" t="s">
        <v>3</v>
      </c>
      <c r="E30" s="2" t="s">
        <v>18</v>
      </c>
      <c r="F30" s="2" t="s">
        <v>0</v>
      </c>
      <c r="G30" s="2" t="s">
        <v>19</v>
      </c>
      <c r="H30" s="2" t="s">
        <v>20</v>
      </c>
      <c r="I30" s="2"/>
    </row>
    <row r="31" spans="1:14" x14ac:dyDescent="0.25">
      <c r="D31" s="2">
        <v>575</v>
      </c>
      <c r="E31" s="18"/>
      <c r="F31" s="2">
        <v>9000000</v>
      </c>
      <c r="G31" s="2" t="e">
        <f t="shared" ref="G31:G36" si="0">F31/E31</f>
        <v>#DIV/0!</v>
      </c>
      <c r="H31" s="2">
        <f t="shared" ref="H31:H36" si="1">F31/D31</f>
        <v>15652.173913043478</v>
      </c>
      <c r="I31" s="2" t="e">
        <f>D31/E31</f>
        <v>#DIV/0!</v>
      </c>
    </row>
    <row r="32" spans="1:14" x14ac:dyDescent="0.25">
      <c r="D32" s="2">
        <v>936</v>
      </c>
      <c r="E32" s="18"/>
      <c r="F32" s="2">
        <v>14000000</v>
      </c>
      <c r="G32" s="2" t="e">
        <f t="shared" si="0"/>
        <v>#DIV/0!</v>
      </c>
      <c r="H32" s="2">
        <f t="shared" si="1"/>
        <v>14957.264957264957</v>
      </c>
      <c r="I32" s="2"/>
    </row>
    <row r="33" spans="2:15" x14ac:dyDescent="0.25">
      <c r="D33" s="2">
        <v>905</v>
      </c>
      <c r="E33" s="18">
        <f>D33/1.4</f>
        <v>646.42857142857144</v>
      </c>
      <c r="F33" s="4">
        <v>16200000</v>
      </c>
      <c r="G33" s="2">
        <f t="shared" si="0"/>
        <v>25060.773480662981</v>
      </c>
      <c r="H33" s="2">
        <f t="shared" si="1"/>
        <v>17900.552486187844</v>
      </c>
      <c r="I33" s="2">
        <f>D33/E33</f>
        <v>1.4</v>
      </c>
    </row>
    <row r="34" spans="2:15" x14ac:dyDescent="0.25">
      <c r="D34" s="2">
        <f>E34*1.4</f>
        <v>922.59999999999991</v>
      </c>
      <c r="E34" s="18">
        <v>659</v>
      </c>
      <c r="F34" s="4">
        <v>14500000</v>
      </c>
      <c r="G34" s="2">
        <f t="shared" si="0"/>
        <v>22003.034901365707</v>
      </c>
      <c r="H34" s="2">
        <f t="shared" si="1"/>
        <v>15716.453500975505</v>
      </c>
      <c r="I34" s="2">
        <f>D34/E34</f>
        <v>1.4</v>
      </c>
    </row>
    <row r="35" spans="2:15" x14ac:dyDescent="0.25">
      <c r="D35" s="2"/>
      <c r="E35" s="2"/>
      <c r="F35" s="4"/>
      <c r="G35" s="2" t="e">
        <f t="shared" si="0"/>
        <v>#DIV/0!</v>
      </c>
      <c r="H35" s="2" t="e">
        <f t="shared" si="1"/>
        <v>#DIV/0!</v>
      </c>
      <c r="I35" s="2" t="e">
        <f>D35/E35</f>
        <v>#DIV/0!</v>
      </c>
    </row>
    <row r="36" spans="2:15" x14ac:dyDescent="0.25">
      <c r="D36" s="2"/>
      <c r="E36" s="2"/>
      <c r="F36" s="2"/>
      <c r="G36" s="2" t="e">
        <f t="shared" si="0"/>
        <v>#DIV/0!</v>
      </c>
      <c r="H36" s="2" t="e">
        <f t="shared" si="1"/>
        <v>#DIV/0!</v>
      </c>
      <c r="I36" s="2" t="e">
        <f>D36/E36</f>
        <v>#DIV/0!</v>
      </c>
    </row>
    <row r="37" spans="2:15" x14ac:dyDescent="0.25">
      <c r="E37" t="s">
        <v>21</v>
      </c>
    </row>
    <row r="38" spans="2:15" x14ac:dyDescent="0.25">
      <c r="B38">
        <v>1</v>
      </c>
      <c r="E38">
        <v>880</v>
      </c>
      <c r="F38">
        <v>11161000</v>
      </c>
      <c r="G38" s="2">
        <f>F38/E38</f>
        <v>12682.954545454546</v>
      </c>
      <c r="H38">
        <v>455000</v>
      </c>
      <c r="I38">
        <v>30000</v>
      </c>
      <c r="J38" s="2">
        <f t="shared" ref="J38:J43" si="2">I38+H38+F38</f>
        <v>11646000</v>
      </c>
      <c r="K38" s="2">
        <f>J38/E38</f>
        <v>13234.09090909091</v>
      </c>
      <c r="L38" s="4">
        <f>J38/719</f>
        <v>16197.496522948539</v>
      </c>
      <c r="M38" s="2"/>
    </row>
    <row r="39" spans="2:15" x14ac:dyDescent="0.25">
      <c r="E39">
        <f>55.76*10.764</f>
        <v>600.20063999999991</v>
      </c>
      <c r="F39">
        <v>9650000</v>
      </c>
      <c r="G39" s="2">
        <f>F39/E39</f>
        <v>16077.956864557827</v>
      </c>
      <c r="H39">
        <v>948000</v>
      </c>
      <c r="I39">
        <v>30000</v>
      </c>
      <c r="J39" s="2">
        <f t="shared" si="2"/>
        <v>10628000</v>
      </c>
      <c r="K39" s="2">
        <f t="shared" ref="K39:K43" si="3">J39/E39</f>
        <v>17707.411974768973</v>
      </c>
      <c r="L39" s="4" t="e">
        <f>J39/D39</f>
        <v>#DIV/0!</v>
      </c>
      <c r="M39" s="2" t="e">
        <f>F39/D39</f>
        <v>#DIV/0!</v>
      </c>
    </row>
    <row r="40" spans="2:15" x14ac:dyDescent="0.25">
      <c r="D40" s="2"/>
      <c r="E40" s="2">
        <v>845</v>
      </c>
      <c r="F40" s="2">
        <v>11451000</v>
      </c>
      <c r="G40" s="2">
        <f t="shared" ref="G40:G43" si="4">F40/E40</f>
        <v>13551.479289940828</v>
      </c>
      <c r="H40" s="2">
        <v>169500</v>
      </c>
      <c r="I40" s="2">
        <v>30000</v>
      </c>
      <c r="J40" s="2">
        <f t="shared" si="2"/>
        <v>11650500</v>
      </c>
      <c r="K40" s="2">
        <f t="shared" si="3"/>
        <v>13787.573964497042</v>
      </c>
      <c r="L40" s="2" t="e">
        <f>J40/D40</f>
        <v>#DIV/0!</v>
      </c>
      <c r="M40" s="2"/>
      <c r="O40" s="1">
        <f>B24/G40</f>
        <v>1.1758863854685182</v>
      </c>
    </row>
    <row r="41" spans="2:15" x14ac:dyDescent="0.25">
      <c r="D41" s="2"/>
      <c r="E41" s="2"/>
      <c r="F41" s="2"/>
      <c r="G41" s="2" t="e">
        <f t="shared" si="4"/>
        <v>#DIV/0!</v>
      </c>
      <c r="H41" s="2">
        <v>726000</v>
      </c>
      <c r="I41" s="2">
        <v>30000</v>
      </c>
      <c r="J41" s="2">
        <f t="shared" si="2"/>
        <v>756000</v>
      </c>
      <c r="K41" s="2" t="e">
        <f t="shared" si="3"/>
        <v>#DIV/0!</v>
      </c>
      <c r="L41" s="2"/>
      <c r="M41" s="2"/>
    </row>
    <row r="42" spans="2:15" x14ac:dyDescent="0.25">
      <c r="G42" s="2" t="e">
        <f t="shared" si="4"/>
        <v>#DIV/0!</v>
      </c>
      <c r="H42">
        <v>1200000</v>
      </c>
      <c r="I42" s="2">
        <v>30000</v>
      </c>
      <c r="J42" s="2">
        <f t="shared" si="2"/>
        <v>1230000</v>
      </c>
      <c r="K42" s="2" t="e">
        <f t="shared" si="3"/>
        <v>#DIV/0!</v>
      </c>
    </row>
    <row r="43" spans="2:15" x14ac:dyDescent="0.25">
      <c r="G43" s="15" t="e">
        <f t="shared" si="4"/>
        <v>#DIV/0!</v>
      </c>
      <c r="H43">
        <v>900000</v>
      </c>
      <c r="I43" s="2">
        <v>30000</v>
      </c>
      <c r="J43" s="2">
        <f t="shared" si="2"/>
        <v>930000</v>
      </c>
      <c r="K43" s="2" t="e">
        <f t="shared" si="3"/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A83-E1E4-425B-9C71-4D56589F7FC8}">
  <dimension ref="A1"/>
  <sheetViews>
    <sheetView topLeftCell="A4" workbookViewId="0">
      <selection activeCell="N48" sqref="N4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6532E-E93D-42F8-AAB0-C983B06491BD}">
  <dimension ref="A1"/>
  <sheetViews>
    <sheetView workbookViewId="0">
      <selection activeCell="U28" sqref="U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4462E2-3570-4212-BA8B-4A91A6E71D61}">
  <dimension ref="A1"/>
  <sheetViews>
    <sheetView topLeftCell="D4" workbookViewId="0">
      <selection activeCell="V26" sqref="V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742B7-0F04-4C38-B4BF-35CD13FAF67F}">
  <dimension ref="A1"/>
  <sheetViews>
    <sheetView topLeftCell="D1" workbookViewId="0">
      <selection activeCell="T25" sqref="T2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DD40F-9450-4E2F-B890-3F3706493E9F}">
  <dimension ref="A1"/>
  <sheetViews>
    <sheetView workbookViewId="0">
      <selection activeCell="S26" sqref="S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B8B7D-E6C3-4EE6-8D7A-D6C2AB560FC2}">
  <dimension ref="A1"/>
  <sheetViews>
    <sheetView topLeftCell="D1" workbookViewId="0">
      <selection activeCell="AE36" sqref="AE3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336F7-F5DC-4B38-B642-657FC59F94DC}">
  <dimension ref="A1"/>
  <sheetViews>
    <sheetView workbookViewId="0">
      <selection activeCell="O2" sqref="O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2024-07-06T07:15:36Z</dcterms:modified>
</cp:coreProperties>
</file>