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EETI RADHESHYAM GUPTA &amp; PUSHPENDRA JAISWAL - Union Approx\"/>
    </mc:Choice>
  </mc:AlternateContent>
  <xr:revisionPtr revIDLastSave="0" documentId="13_ncr:1_{8A00534C-0DAC-4DE6-8676-4EA247CBAE7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V14" i="24" l="1"/>
  <c r="U14" i="22"/>
  <c r="S15" i="16" l="1"/>
  <c r="G31" i="4" l="1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S41" i="4" l="1"/>
  <c r="W45" i="4"/>
  <c r="W47" i="4" s="1"/>
  <c r="W51" i="4" l="1"/>
  <c r="W46" i="4"/>
  <c r="X53" i="4" s="1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<sst xmlns="http://schemas.openxmlformats.org/spreadsheetml/2006/main" count="49" uniqueCount="42">
  <si>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</si>
  <si>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</si>
  <si>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</si>
  <si>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</si>
  <si>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</si>
  <si>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</si>
  <si>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</si>
  <si>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</si>
  <si>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</si>
  <si>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</si>
  <si>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</si>
  <si>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</si>
  <si>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</si>
  <si>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</si>
  <si>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</si>
  <si>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</si>
  <si>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</si>
  <si>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</si>
  <si>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</si>
  <si>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</si>
  <si>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</si>
  <si>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</si>
  <si>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</si>
  <si>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</si>
  <si>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</si>
  <si>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</si>
  <si>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</si>
  <si>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</si>
  <si>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</si>
  <si>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</si>
  <si>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</si>
  <si>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</si>
  <si>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</si>
  <si>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</si>
  <si>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</si>
  <si>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</si>
  <si>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</si>
  <si>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</si>
  <si>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</si>
  <si>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Draft agree CA</t>
  </si>
  <si>
    <t>Union Bank Of India ( RLP Vashi )  - PREETI RADHESHYAM GUPTA &amp; PUSHPENDRA JAISWAL</t>
  </si>
  <si>
    <t>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</si>
</sst>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9" fillId="0" borderId="0" xfId="0" applyNumberFormat="1" applyFont="1" applyFill="1"/>
    <xf numFmtId="43" fontId="11" fillId="0" borderId="1" xfId="0" applyNumberFormat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37</xdr:row>
      <xdr:rowOff>48552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A7C45C-CE01-4CA4-BABA-D786DFF1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6398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96454</xdr:colOff>
      <xdr:row>41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BFEE8-EAD0-4748-884E-D3F6A9C1A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630854" cy="731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286981</xdr:colOff>
      <xdr:row>37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000B8-551F-499A-AE1A-6B88F9970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21381" cy="67255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201244</xdr:colOff>
      <xdr:row>34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16AA1-A6FF-4B73-B345-C9330A145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735644" cy="66303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36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200FA5-2722-482F-BF58-8E74FC86E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6878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125033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8D3FF-CD3E-4D3B-99C0-340352FDE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59433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486779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EB837E-CDEE-4DBD-8F6C-DAC0654B8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192379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40</xdr:row>
      <xdr:rowOff>105780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0639B-036D-4253-AB92-A28C2A147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720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45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8F01C9-E9C5-4F26-BF90-29A7DBD3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7401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363022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A3240-7EF8-4473-8584-5E73447E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678222" cy="7640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13</xdr:col>
      <xdr:colOff>257175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38A5F2-7362-45B8-B801-50C4967AC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1271" r="4345" b="1"/>
        <a:stretch/>
      </xdr:blipFill>
      <xdr:spPr>
        <a:xfrm>
          <a:off x="609600" y="76200"/>
          <a:ext cx="7572375" cy="91071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277285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3B3BE-3350-45AD-8E45-43187BF3E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92485" cy="8973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77BC63-ECE9-4350-842D-C070EB5DC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99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C19" zoomScaleNormal="100" workbookViewId="0">
      <selection activeCell="X45" sqref="X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20.140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428</v>
      </c>
      <c r="C3" s="45">
        <f>B3*1.2</f>
        <v>513.6</v>
      </c>
      <c r="D3" s="45">
        <f t="shared" ref="D3:D14" si="2">C3*1.2</f>
        <v>616.32000000000005</v>
      </c>
      <c r="E3" s="46">
        <f t="shared" ref="E3:E14" si="3">R3</f>
        <v>8500000</v>
      </c>
      <c r="F3" s="45">
        <f t="shared" ref="F3:F14" si="4">ROUND((E3/B3),0)</f>
        <v>19860</v>
      </c>
      <c r="G3" s="45">
        <f t="shared" ref="G3:G14" si="5">ROUND((E3/C3),0)</f>
        <v>16550</v>
      </c>
      <c r="H3" s="45">
        <f t="shared" ref="H3:H14" si="6">ROUND((E3/D3),0)</f>
        <v>13792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428</v>
      </c>
      <c r="R3" s="48">
        <v>8500000</v>
      </c>
    </row>
    <row r="4" spans="1:20" x14ac:dyDescent="0.25">
      <c r="A4" s="4">
        <f t="shared" ref="A4:A9" si="9">N4</f>
        <v>0</v>
      </c>
      <c r="B4" s="4">
        <f t="shared" ref="B4:B9" si="10">Q4</f>
        <v>610</v>
      </c>
      <c r="C4" s="4">
        <f t="shared" ref="C4:C9" si="11">B4*1.2</f>
        <v>732</v>
      </c>
      <c r="D4" s="4">
        <f t="shared" ref="D4:D9" si="12">C4*1.2</f>
        <v>878.4</v>
      </c>
      <c r="E4" s="5">
        <f t="shared" ref="E4:E9" si="13">R4</f>
        <v>12750000</v>
      </c>
      <c r="F4" s="9">
        <f t="shared" ref="F4:F9" si="14">ROUND((E4/B4),0)</f>
        <v>20902</v>
      </c>
      <c r="G4" s="9">
        <f t="shared" ref="G4:G9" si="15">ROUND((E4/C4),0)</f>
        <v>17418</v>
      </c>
      <c r="H4" s="9">
        <f t="shared" ref="H4:H9" si="16">ROUND((E4/D4),0)</f>
        <v>14515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610</v>
      </c>
      <c r="R4" s="2">
        <v>12750000</v>
      </c>
    </row>
    <row r="5" spans="1:20" x14ac:dyDescent="0.25">
      <c r="A5" s="4">
        <f t="shared" si="9"/>
        <v>0</v>
      </c>
      <c r="B5" s="4">
        <f t="shared" si="10"/>
        <v>440</v>
      </c>
      <c r="C5" s="4">
        <f t="shared" si="11"/>
        <v>528</v>
      </c>
      <c r="D5" s="4">
        <f t="shared" si="12"/>
        <v>633.6</v>
      </c>
      <c r="E5" s="5">
        <f t="shared" si="13"/>
        <v>6234000</v>
      </c>
      <c r="F5" s="9">
        <f t="shared" si="14"/>
        <v>14168</v>
      </c>
      <c r="G5" s="9">
        <f t="shared" si="15"/>
        <v>11807</v>
      </c>
      <c r="H5" s="9">
        <f t="shared" si="16"/>
        <v>9839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440</v>
      </c>
      <c r="R5" s="2">
        <v>6234000</v>
      </c>
    </row>
    <row r="6" spans="1:20" x14ac:dyDescent="0.25">
      <c r="A6" s="4">
        <f t="shared" si="9"/>
        <v>0</v>
      </c>
      <c r="B6" s="4">
        <f t="shared" si="10"/>
        <v>650</v>
      </c>
      <c r="C6" s="4">
        <f t="shared" si="11"/>
        <v>780</v>
      </c>
      <c r="D6" s="4">
        <f t="shared" si="12"/>
        <v>936</v>
      </c>
      <c r="E6" s="5">
        <f t="shared" si="13"/>
        <v>10000000</v>
      </c>
      <c r="F6" s="9">
        <f t="shared" si="14"/>
        <v>15385</v>
      </c>
      <c r="G6" s="9">
        <f t="shared" si="15"/>
        <v>12821</v>
      </c>
      <c r="H6" s="9">
        <f t="shared" si="16"/>
        <v>10684</v>
      </c>
      <c r="I6" s="4" t="e">
        <f>#REF!</f>
        <v>#REF!</v>
      </c>
      <c r="J6" s="4">
        <f t="shared" si="17"/>
        <v>0</v>
      </c>
      <c r="O6">
        <v>0</v>
      </c>
      <c r="P6">
        <v>780</v>
      </c>
      <c r="Q6">
        <f t="shared" ref="Q6" si="19">P6/1.2</f>
        <v>650</v>
      </c>
      <c r="R6" s="2">
        <v>10000000</v>
      </c>
    </row>
    <row r="7" spans="1:20" x14ac:dyDescent="0.25">
      <c r="A7" s="4">
        <f t="shared" si="9"/>
        <v>0</v>
      </c>
      <c r="B7" s="4">
        <f t="shared" si="10"/>
        <v>462</v>
      </c>
      <c r="C7" s="4">
        <f t="shared" si="11"/>
        <v>554.4</v>
      </c>
      <c r="D7" s="4">
        <f t="shared" si="12"/>
        <v>665.28</v>
      </c>
      <c r="E7" s="5">
        <f t="shared" si="13"/>
        <v>9081803</v>
      </c>
      <c r="F7" s="9">
        <f t="shared" si="14"/>
        <v>19658</v>
      </c>
      <c r="G7" s="9">
        <f t="shared" si="15"/>
        <v>16381</v>
      </c>
      <c r="H7" s="9">
        <f t="shared" si="16"/>
        <v>13651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462</v>
      </c>
      <c r="R7" s="2">
        <v>9081803</v>
      </c>
    </row>
    <row r="8" spans="1:20" x14ac:dyDescent="0.25">
      <c r="A8" s="4">
        <f t="shared" si="9"/>
        <v>0</v>
      </c>
      <c r="B8" s="4">
        <f t="shared" si="10"/>
        <v>731</v>
      </c>
      <c r="C8" s="4">
        <f t="shared" si="11"/>
        <v>877.19999999999993</v>
      </c>
      <c r="D8" s="4">
        <f t="shared" si="12"/>
        <v>1052.6399999999999</v>
      </c>
      <c r="E8" s="5">
        <f t="shared" si="13"/>
        <v>10200000</v>
      </c>
      <c r="F8" s="9">
        <f t="shared" si="14"/>
        <v>13953</v>
      </c>
      <c r="G8" s="9">
        <f t="shared" si="15"/>
        <v>11628</v>
      </c>
      <c r="H8" s="9">
        <f t="shared" si="16"/>
        <v>9690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731</v>
      </c>
      <c r="R8" s="2">
        <v>10200000</v>
      </c>
    </row>
    <row r="9" spans="1:20" x14ac:dyDescent="0.25">
      <c r="A9" s="4">
        <f t="shared" si="9"/>
        <v>0</v>
      </c>
      <c r="B9" s="4">
        <f t="shared" si="10"/>
        <v>398</v>
      </c>
      <c r="C9" s="4">
        <f t="shared" si="11"/>
        <v>477.59999999999997</v>
      </c>
      <c r="D9" s="4">
        <f t="shared" si="12"/>
        <v>573.11999999999989</v>
      </c>
      <c r="E9" s="5">
        <f t="shared" si="13"/>
        <v>7337905</v>
      </c>
      <c r="F9" s="9">
        <f t="shared" si="14"/>
        <v>18437</v>
      </c>
      <c r="G9" s="9">
        <f t="shared" si="15"/>
        <v>15364</v>
      </c>
      <c r="H9" s="9">
        <f t="shared" si="16"/>
        <v>12803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398</v>
      </c>
      <c r="R9" s="2">
        <v>7337905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840</v>
      </c>
      <c r="C16" s="4">
        <f>B16*1.2</f>
        <v>1008</v>
      </c>
      <c r="D16" s="4">
        <f t="shared" ref="D16:D28" si="34">C16*1.2</f>
        <v>1209.5999999999999</v>
      </c>
      <c r="E16" s="5">
        <f t="shared" ref="E16:E28" si="35">R16</f>
        <v>14700000</v>
      </c>
      <c r="F16" s="9">
        <f t="shared" ref="F16:F28" si="36">ROUND((E16/B16),0)</f>
        <v>17500</v>
      </c>
      <c r="G16" s="9">
        <f t="shared" ref="G16:G28" si="37">ROUND((E16/C16),0)</f>
        <v>14583</v>
      </c>
      <c r="H16" s="9">
        <f t="shared" ref="H16:H28" si="38">ROUND((E16/D16),0)</f>
        <v>12153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840</v>
      </c>
      <c r="R16" s="2">
        <v>14700000</v>
      </c>
    </row>
    <row r="17" spans="1:24" x14ac:dyDescent="0.25">
      <c r="A17" s="4">
        <f t="shared" si="32"/>
        <v>0</v>
      </c>
      <c r="B17" s="4">
        <f t="shared" si="33"/>
        <v>437.5</v>
      </c>
      <c r="C17" s="4">
        <f t="shared" ref="C17:C28" si="41">B17*1.2</f>
        <v>525</v>
      </c>
      <c r="D17" s="4">
        <f t="shared" si="34"/>
        <v>630</v>
      </c>
      <c r="E17" s="5">
        <f t="shared" si="35"/>
        <v>15000000</v>
      </c>
      <c r="F17" s="9">
        <f t="shared" si="36"/>
        <v>34286</v>
      </c>
      <c r="G17" s="9">
        <f t="shared" si="37"/>
        <v>28571</v>
      </c>
      <c r="H17" s="9">
        <f t="shared" si="38"/>
        <v>23810</v>
      </c>
      <c r="I17" s="4" t="e">
        <f>#REF!</f>
        <v>#REF!</v>
      </c>
      <c r="J17" s="4">
        <f t="shared" si="39"/>
        <v>0</v>
      </c>
      <c r="O17">
        <v>0</v>
      </c>
      <c r="P17">
        <v>525</v>
      </c>
      <c r="Q17">
        <f t="shared" si="40"/>
        <v>437.5</v>
      </c>
      <c r="R17" s="2">
        <v>15000000</v>
      </c>
    </row>
    <row r="18" spans="1:24" x14ac:dyDescent="0.25">
      <c r="A18" s="4">
        <f t="shared" si="32"/>
        <v>0</v>
      </c>
      <c r="B18" s="4">
        <f t="shared" si="33"/>
        <v>427</v>
      </c>
      <c r="C18" s="4">
        <f t="shared" si="41"/>
        <v>512.4</v>
      </c>
      <c r="D18" s="4">
        <f t="shared" si="34"/>
        <v>614.88</v>
      </c>
      <c r="E18" s="5">
        <f t="shared" si="35"/>
        <v>7472000</v>
      </c>
      <c r="F18" s="9">
        <f t="shared" si="36"/>
        <v>17499</v>
      </c>
      <c r="G18" s="9">
        <f t="shared" si="37"/>
        <v>14582</v>
      </c>
      <c r="H18" s="9">
        <f t="shared" si="38"/>
        <v>12152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427</v>
      </c>
      <c r="R18" s="2">
        <v>7472000</v>
      </c>
    </row>
    <row r="19" spans="1:24" x14ac:dyDescent="0.25">
      <c r="A19" s="4">
        <f t="shared" si="32"/>
        <v>0</v>
      </c>
      <c r="B19" s="4">
        <f t="shared" si="33"/>
        <v>410</v>
      </c>
      <c r="C19" s="4">
        <f t="shared" si="41"/>
        <v>492</v>
      </c>
      <c r="D19" s="4">
        <f t="shared" si="34"/>
        <v>590.4</v>
      </c>
      <c r="E19" s="5">
        <f t="shared" si="35"/>
        <v>10100000</v>
      </c>
      <c r="F19" s="9">
        <f t="shared" si="36"/>
        <v>24634</v>
      </c>
      <c r="G19" s="9">
        <f t="shared" si="37"/>
        <v>20528</v>
      </c>
      <c r="H19" s="9">
        <f t="shared" si="38"/>
        <v>17107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410</v>
      </c>
      <c r="R19" s="2">
        <v>10100000</v>
      </c>
    </row>
    <row r="20" spans="1:24" s="47" customFormat="1" x14ac:dyDescent="0.25">
      <c r="A20" s="45">
        <f t="shared" si="32"/>
        <v>0</v>
      </c>
      <c r="B20" s="45">
        <f t="shared" si="33"/>
        <v>545</v>
      </c>
      <c r="C20" s="45">
        <f t="shared" si="41"/>
        <v>654</v>
      </c>
      <c r="D20" s="45">
        <f t="shared" si="34"/>
        <v>784.8</v>
      </c>
      <c r="E20" s="46">
        <f t="shared" si="35"/>
        <v>15000000</v>
      </c>
      <c r="F20" s="45">
        <f t="shared" si="36"/>
        <v>27523</v>
      </c>
      <c r="G20" s="45">
        <f t="shared" si="37"/>
        <v>22936</v>
      </c>
      <c r="H20" s="45">
        <f t="shared" si="38"/>
        <v>19113</v>
      </c>
      <c r="I20" s="45" t="e">
        <f>#REF!</f>
        <v>#REF!</v>
      </c>
      <c r="J20" s="45">
        <f t="shared" si="39"/>
        <v>0</v>
      </c>
      <c r="O20" s="47">
        <v>0</v>
      </c>
      <c r="P20" s="47">
        <f t="shared" si="40"/>
        <v>0</v>
      </c>
      <c r="Q20" s="47">
        <v>545</v>
      </c>
      <c r="R20" s="48">
        <v>15000000</v>
      </c>
    </row>
    <row r="21" spans="1:24" s="47" customFormat="1" x14ac:dyDescent="0.25">
      <c r="A21" s="45">
        <f t="shared" si="32"/>
        <v>0</v>
      </c>
      <c r="B21" s="45">
        <f t="shared" si="33"/>
        <v>828</v>
      </c>
      <c r="C21" s="45">
        <f t="shared" si="41"/>
        <v>993.59999999999991</v>
      </c>
      <c r="D21" s="45">
        <f t="shared" si="34"/>
        <v>1192.32</v>
      </c>
      <c r="E21" s="46">
        <f t="shared" si="35"/>
        <v>22200000</v>
      </c>
      <c r="F21" s="45">
        <f t="shared" si="36"/>
        <v>26812</v>
      </c>
      <c r="G21" s="45">
        <f t="shared" si="37"/>
        <v>22343</v>
      </c>
      <c r="H21" s="45">
        <f t="shared" si="38"/>
        <v>18619</v>
      </c>
      <c r="I21" s="45" t="e">
        <f>#REF!</f>
        <v>#REF!</v>
      </c>
      <c r="J21" s="45">
        <f t="shared" si="39"/>
        <v>0</v>
      </c>
      <c r="O21" s="47">
        <v>0</v>
      </c>
      <c r="P21" s="47">
        <f t="shared" si="40"/>
        <v>0</v>
      </c>
      <c r="Q21" s="47">
        <v>828</v>
      </c>
      <c r="R21" s="48">
        <v>22200000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48.35</v>
      </c>
      <c r="G31">
        <f>F31*10.764</f>
        <v>520.43939999999998</v>
      </c>
      <c r="S31" s="10"/>
      <c r="T31" s="10"/>
      <c r="U31" s="17" t="s">
        <v>15</v>
      </c>
      <c r="V31" s="18"/>
      <c r="W31" s="19">
        <f>W29-W30</f>
        <v>23500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54</v>
      </c>
      <c r="X34" s="24">
        <v>2018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9</v>
      </c>
      <c r="X36" s="24"/>
    </row>
    <row r="37" spans="15:25" ht="15.75" x14ac:dyDescent="0.25">
      <c r="U37" s="17"/>
      <c r="V37" s="26"/>
      <c r="W37" s="27">
        <f>W36%</f>
        <v>0.09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225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23500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25775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520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13403000</v>
      </c>
      <c r="X45" s="40"/>
    </row>
    <row r="46" spans="15:25" ht="15.75" x14ac:dyDescent="0.25">
      <c r="S46" s="11"/>
      <c r="T46" s="10"/>
      <c r="U46" s="17" t="s">
        <v>24</v>
      </c>
      <c r="V46" s="23"/>
      <c r="W46" s="44">
        <f>W45*0.9</f>
        <v>12062700</v>
      </c>
      <c r="X46" s="39"/>
    </row>
    <row r="47" spans="15:25" ht="15.75" x14ac:dyDescent="0.25">
      <c r="S47" s="10"/>
      <c r="T47" s="10"/>
      <c r="U47" s="17" t="s">
        <v>25</v>
      </c>
      <c r="V47" s="23"/>
      <c r="W47" s="33">
        <f>W45*0.8</f>
        <v>10722400</v>
      </c>
      <c r="X47" s="33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4"/>
      <c r="X48" s="24"/>
    </row>
    <row r="49" spans="21:24" ht="15.75" x14ac:dyDescent="0.25">
      <c r="U49" s="35" t="s">
        <v>26</v>
      </c>
      <c r="V49" s="36"/>
      <c r="W49" s="37">
        <f>W30*W44</f>
        <v>1300000</v>
      </c>
      <c r="X49" s="37"/>
    </row>
    <row r="50" spans="21:24" ht="15.75" x14ac:dyDescent="0.25">
      <c r="U50" s="17" t="s">
        <v>27</v>
      </c>
      <c r="V50" s="23"/>
      <c r="W50" s="34"/>
      <c r="X50" s="34"/>
    </row>
    <row r="51" spans="21:24" ht="15.75" x14ac:dyDescent="0.25">
      <c r="U51" s="38" t="s">
        <v>28</v>
      </c>
      <c r="V51" s="34"/>
      <c r="W51" s="33">
        <f>W45*0.025/12</f>
        <v>27922.916666666668</v>
      </c>
      <c r="X51" s="33"/>
    </row>
    <row r="53" spans="21:24" x14ac:dyDescent="0.25">
      <c r="X53" s="15">
        <f>W46*0.75</f>
        <v>9047025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4:U14"/>
  <sheetViews>
    <sheetView workbookViewId="0">
      <selection activeCell="U15" sqref="U15"/>
    </sheetView>
  </sheetViews>
  <sheetFormatPr defaultRowHeight="15" x14ac:dyDescent="0.25"/>
  <sheetData>
    <row r="14" spans="20:21" x14ac:dyDescent="0.25">
      <c r="T14">
        <v>72.489999999999995</v>
      </c>
      <c r="U14">
        <f>T14*10.764</f>
        <v>780.28235999999993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R10" sqref="R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U14:V14"/>
  <sheetViews>
    <sheetView workbookViewId="0">
      <selection activeCell="V17" sqref="V17"/>
    </sheetView>
  </sheetViews>
  <sheetFormatPr defaultRowHeight="15" x14ac:dyDescent="0.25"/>
  <sheetData>
    <row r="14" spans="21:22" x14ac:dyDescent="0.25">
      <c r="U14">
        <v>67.905000000000001</v>
      </c>
      <c r="V14">
        <f>U14*10.764</f>
        <v>730.92941999999994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635E7-B685-4E56-BDDB-5244CC7364C0}">
  <dimension ref="A1"/>
  <sheetViews>
    <sheetView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2" sqref="T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P27" sqref="P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O18" sqref="O1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5:S19"/>
  <sheetViews>
    <sheetView zoomScaleNormal="100" workbookViewId="0">
      <selection activeCell="U21" sqref="U21"/>
    </sheetView>
  </sheetViews>
  <sheetFormatPr defaultRowHeight="15" x14ac:dyDescent="0.25"/>
  <sheetData>
    <row r="15" spans="18:19" x14ac:dyDescent="0.25">
      <c r="R15">
        <v>39.72</v>
      </c>
      <c r="S15">
        <f>R15*10.764</f>
        <v>427.54607999999996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0" sqref="W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P28" sqref="P2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2024-07-06T12:21:21Z</dcterms:modified>
</cp:coreProperties>
</file>