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Q16" i="1"/>
  <c r="T12" i="1"/>
  <c r="K18" i="1"/>
  <c r="K23" i="1"/>
  <c r="R19" i="1"/>
  <c r="Q19" i="1"/>
  <c r="Q17" i="1"/>
  <c r="L4" i="1"/>
  <c r="R12" i="1"/>
  <c r="Q12" i="1"/>
  <c r="K21" i="1"/>
  <c r="K13" i="1"/>
  <c r="M19" i="1"/>
  <c r="K20" i="1"/>
  <c r="M18" i="1"/>
  <c r="K19" i="1"/>
  <c r="K6" i="1" l="1"/>
  <c r="O5" i="1"/>
  <c r="K16" i="1"/>
  <c r="K9" i="1"/>
  <c r="K4" i="1"/>
  <c r="K5" i="1" s="1"/>
  <c r="K10" i="1" l="1"/>
  <c r="K11" i="1" s="1"/>
</calcChain>
</file>

<file path=xl/sharedStrings.xml><?xml version="1.0" encoding="utf-8"?>
<sst xmlns="http://schemas.openxmlformats.org/spreadsheetml/2006/main" count="17" uniqueCount="17">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</sst>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43" fontId="0" fillId="0" borderId="0" xfId="0" applyNumberFormat="1"/>
    <xf numFmtId="43" fontId="0" fillId="0" borderId="0" xfId="1" applyFon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T23"/>
  <sheetViews>
    <sheetView tabSelected="1" workbookViewId="0">
      <selection activeCell="L18" sqref="L18"/>
    </sheetView>
  </sheetViews>
  <sheetFormatPr defaultRowHeight="15" x14ac:dyDescent="0.25"/>
  <cols>
    <col min="10" max="10" width="28.42578125" bestFit="1" customWidth="1"/>
    <col min="11" max="11" width="12.5703125" bestFit="1" customWidth="1"/>
    <col min="12" max="12" width="11.5703125" bestFit="1" customWidth="1"/>
    <col min="13" max="13" width="12.5703125" bestFit="1" customWidth="1"/>
    <col min="17" max="17" width="12.5703125" bestFit="1" customWidth="1"/>
    <col min="18" max="18" width="11" bestFit="1" customWidth="1"/>
  </cols>
  <sheetData>
    <row r="2" spans="10:20" x14ac:dyDescent="0.25">
      <c r="J2" s="1" t="s">
        <v>0</v>
      </c>
      <c r="K2" s="1">
        <v>2024</v>
      </c>
    </row>
    <row r="3" spans="10:20" x14ac:dyDescent="0.25">
      <c r="J3" s="1" t="s">
        <v>1</v>
      </c>
      <c r="K3" s="1">
        <v>2009</v>
      </c>
    </row>
    <row r="4" spans="10:20" x14ac:dyDescent="0.25">
      <c r="J4" s="1" t="s">
        <v>2</v>
      </c>
      <c r="K4" s="1">
        <f>K2-K3</f>
        <v>15</v>
      </c>
      <c r="L4">
        <f>100-K4</f>
        <v>85</v>
      </c>
      <c r="O4">
        <v>225</v>
      </c>
    </row>
    <row r="5" spans="10:20" x14ac:dyDescent="0.25">
      <c r="J5" s="1"/>
      <c r="K5" s="1">
        <f>60-K4</f>
        <v>45</v>
      </c>
      <c r="O5">
        <f>O4*1.2</f>
        <v>270</v>
      </c>
    </row>
    <row r="6" spans="10:20" x14ac:dyDescent="0.25">
      <c r="J6" s="1" t="s">
        <v>3</v>
      </c>
      <c r="K6" s="2">
        <f>270*2800</f>
        <v>756000</v>
      </c>
      <c r="L6" s="7"/>
    </row>
    <row r="7" spans="10:20" x14ac:dyDescent="0.25">
      <c r="J7" s="1" t="s">
        <v>4</v>
      </c>
      <c r="K7" s="1"/>
    </row>
    <row r="8" spans="10:20" x14ac:dyDescent="0.25">
      <c r="J8" s="1"/>
      <c r="K8" s="1"/>
    </row>
    <row r="9" spans="10:20" x14ac:dyDescent="0.25">
      <c r="J9" s="1" t="s">
        <v>5</v>
      </c>
      <c r="K9" s="1">
        <f>100-10</f>
        <v>90</v>
      </c>
    </row>
    <row r="10" spans="10:20" x14ac:dyDescent="0.25">
      <c r="J10" s="1" t="s">
        <v>6</v>
      </c>
      <c r="K10" s="1">
        <f>K9*K4/60</f>
        <v>22.5</v>
      </c>
    </row>
    <row r="11" spans="10:20" x14ac:dyDescent="0.25">
      <c r="J11" s="1"/>
      <c r="K11" s="3">
        <f>K10%</f>
        <v>0.22500000000000001</v>
      </c>
      <c r="Q11" s="8">
        <v>174560</v>
      </c>
      <c r="R11" s="8"/>
      <c r="S11" s="8"/>
    </row>
    <row r="12" spans="10:20" x14ac:dyDescent="0.25">
      <c r="J12" s="1"/>
      <c r="K12" s="1"/>
      <c r="Q12" s="8">
        <f>Q11/100*105</f>
        <v>183288</v>
      </c>
      <c r="R12" s="9">
        <f>Q12/10.764</f>
        <v>17027.870680044594</v>
      </c>
      <c r="S12" s="8"/>
      <c r="T12" s="7">
        <f>Q12-Q11</f>
        <v>8728</v>
      </c>
    </row>
    <row r="13" spans="10:20" x14ac:dyDescent="0.25">
      <c r="J13" s="1" t="s">
        <v>7</v>
      </c>
      <c r="K13" s="2">
        <f>ROUND((K6*K11),0)</f>
        <v>170100</v>
      </c>
      <c r="Q13" s="8"/>
      <c r="R13" s="8"/>
      <c r="S13" s="8"/>
    </row>
    <row r="14" spans="10:20" x14ac:dyDescent="0.25">
      <c r="J14" s="1" t="s">
        <v>8</v>
      </c>
      <c r="K14" s="2">
        <v>225</v>
      </c>
      <c r="Q14" s="8">
        <v>83820</v>
      </c>
      <c r="R14" s="8"/>
      <c r="S14" s="8"/>
    </row>
    <row r="15" spans="10:20" x14ac:dyDescent="0.25">
      <c r="J15" s="1" t="s">
        <v>9</v>
      </c>
      <c r="K15" s="4">
        <v>15500</v>
      </c>
      <c r="Q15" s="8"/>
      <c r="R15" s="8"/>
      <c r="S15" s="8"/>
    </row>
    <row r="16" spans="10:20" x14ac:dyDescent="0.25">
      <c r="J16" s="1" t="s">
        <v>10</v>
      </c>
      <c r="K16" s="2">
        <f>K15*K14</f>
        <v>3487500</v>
      </c>
      <c r="Q16" s="8">
        <f>Q12-Q14</f>
        <v>99468</v>
      </c>
      <c r="R16" s="8"/>
      <c r="S16" s="8"/>
    </row>
    <row r="17" spans="10:19" x14ac:dyDescent="0.25">
      <c r="J17" s="1" t="s">
        <v>11</v>
      </c>
      <c r="K17" s="1"/>
      <c r="Q17" s="8">
        <f>Q16*85%</f>
        <v>84547.8</v>
      </c>
      <c r="R17" s="8"/>
      <c r="S17" s="8"/>
    </row>
    <row r="18" spans="10:19" x14ac:dyDescent="0.25">
      <c r="J18" s="5" t="s">
        <v>12</v>
      </c>
      <c r="K18" s="6">
        <f>K16-K13</f>
        <v>3317400</v>
      </c>
      <c r="L18" s="7">
        <f>K18/225</f>
        <v>14744</v>
      </c>
      <c r="M18" s="7">
        <f>K16*90%</f>
        <v>3138750</v>
      </c>
      <c r="Q18" s="8"/>
      <c r="R18" s="8"/>
      <c r="S18" s="8"/>
    </row>
    <row r="19" spans="10:19" x14ac:dyDescent="0.25">
      <c r="J19" s="5" t="s">
        <v>13</v>
      </c>
      <c r="K19" s="6">
        <f>ROUND((K18*90%),0)</f>
        <v>2985660</v>
      </c>
      <c r="L19" t="s">
        <v>16</v>
      </c>
      <c r="M19" s="7">
        <f>K16*80%</f>
        <v>2790000</v>
      </c>
      <c r="Q19" s="9">
        <f>Q17+Q14</f>
        <v>168367.8</v>
      </c>
      <c r="R19" s="9">
        <f>Q19/10.764</f>
        <v>15641.750278706801</v>
      </c>
      <c r="S19" s="8"/>
    </row>
    <row r="20" spans="10:19" x14ac:dyDescent="0.25">
      <c r="J20" s="5" t="s">
        <v>14</v>
      </c>
      <c r="K20" s="6">
        <f>ROUND((K18*80%),0)</f>
        <v>2653920</v>
      </c>
      <c r="Q20" s="8"/>
      <c r="R20" s="8"/>
      <c r="S20" s="8"/>
    </row>
    <row r="21" spans="10:19" x14ac:dyDescent="0.25">
      <c r="J21" s="5" t="s">
        <v>15</v>
      </c>
      <c r="K21" s="6">
        <f>MROUND((K18*0.025/12),500)</f>
        <v>7000</v>
      </c>
    </row>
    <row r="23" spans="10:19" x14ac:dyDescent="0.25">
      <c r="K23" s="8">
        <f>270*15642</f>
        <v>4223340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2024-07-10T09:15:08Z</dcterms:modified>
</cp:coreProperties>
</file>