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19EB6242-0FD5-47B8-A740-A0DF31952BD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2001-rate" sheetId="5" r:id="rId2"/>
    <sheet name="2024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C12" i="4" l="1"/>
  <c r="C19" i="4" l="1"/>
  <c r="G3" i="4" l="1"/>
  <c r="C21" i="4" l="1"/>
  <c r="U34" i="4" l="1"/>
  <c r="C14" i="4" l="1"/>
  <c r="C6" i="4"/>
  <c r="D6" i="4" l="1"/>
  <c r="C15" i="4"/>
  <c r="C17" i="4"/>
  <c r="C23" i="4" s="1"/>
  <c r="E23" i="4" l="1"/>
  <c r="E25" i="4" s="1"/>
  <c r="E26" i="4" s="1"/>
  <c r="F23" i="4"/>
  <c r="F24" i="4" s="1"/>
  <c r="C26" i="4" s="1"/>
  <c r="E28" i="4" l="1"/>
  <c r="C25" i="4" s="1"/>
  <c r="C28" i="4" l="1"/>
  <c r="C32" i="4" s="1"/>
  <c r="C33" i="4" s="1"/>
</calcChain>
</file>

<file path=xl/sharedStrings.xml><?xml version="1.0" encoding="utf-8"?>
<sst xmlns="http://schemas.openxmlformats.org/spreadsheetml/2006/main" count="39" uniqueCount="39">
  <si>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</si>
  <si>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</si>
  <si>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</si>
  <si>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</si>
  <si>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</si>
  <si>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</si>
  <si>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</si>
  <si>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</si>
  <si>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</si>
  <si>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</si>
  <si>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</si>
  <si>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</si>
  <si>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</si>
  <si>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</si>
  <si>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</si>
  <si>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</si>
  <si>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</si>
  <si>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</si>
  <si>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</si>
  <si>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</si>
  <si>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</si>
  <si>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</si>
  <si>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</si>
  <si>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</si>
  <si>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</si>
  <si>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</si>
  <si>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</si>
  <si>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</si>
  <si>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</si>
  <si>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 xml:space="preserve">4. Registration charges 1% or Maximum 20000/- </t>
  </si>
  <si>
    <t>above 10 lakhs</t>
  </si>
  <si>
    <t>Cost Inflation Index - 2001</t>
  </si>
  <si>
    <t>Smt. Savita Narvekar</t>
  </si>
  <si>
    <t>soc record</t>
  </si>
  <si>
    <t xml:space="preserve">{(100-10) x8}/70.00 </t>
  </si>
  <si>
    <t xml:space="preserve">Cost Inflation Index -  2023-2024 </t>
  </si>
  <si>
    <t>Agreemten - (06.11.2023)</t>
  </si>
  <si>
    <t>whichever is less</t>
  </si>
  <si>
    <t>stamp duty - 6%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</si>
</sst>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</fills>
  <borders count="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60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0" borderId="0" xfId="0" applyFont="1"/>
    <xf numFmtId="0" fontId="8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0" fillId="5" borderId="2" xfId="0" applyFill="1" applyBorder="1" applyAlignment="1">
      <alignment horizontal="center" vertical="top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2" borderId="2" xfId="0" applyFont="1" applyFill="1" applyBorder="1"/>
    <xf numFmtId="43" fontId="2" fillId="2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0" fillId="3" borderId="2" xfId="0" applyFill="1" applyBorder="1" applyAlignment="1">
      <alignment horizontal="left"/>
    </xf>
    <xf numFmtId="0" fontId="7" fillId="8" borderId="2" xfId="2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128867</xdr:colOff>
      <xdr:row>7</xdr:row>
      <xdr:rowOff>171450</xdr:rowOff>
    </xdr:from>
    <xdr:to>
      <xdr:col>23</xdr:col>
      <xdr:colOff>283572</xdr:colOff>
      <xdr:row>45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4267" y="1647825"/>
          <a:ext cx="11679955" cy="7496175"/>
        </a:xfrm>
        <a:prstGeom prst="rect">
          <a:avLst/>
        </a:prstGeom>
      </xdr:spPr>
    </xdr:pic>
    <xdr:clientData/>
  </xdr:twoCellAnchor>
  <xdr:twoCellAnchor editAs="oneCell">
    <xdr:from>
      <xdr:col>8</xdr:col>
      <xdr:colOff>637614</xdr:colOff>
      <xdr:row>47</xdr:row>
      <xdr:rowOff>156882</xdr:rowOff>
    </xdr:from>
    <xdr:to>
      <xdr:col>28</xdr:col>
      <xdr:colOff>232584</xdr:colOff>
      <xdr:row>86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6014" y="9500907"/>
          <a:ext cx="13025220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13</xdr:col>
      <xdr:colOff>506002</xdr:colOff>
      <xdr:row>47</xdr:row>
      <xdr:rowOff>115512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223FAB8-00C0-4FB0-B96E-7BBB2AF68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8430802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38</xdr:col>
      <xdr:colOff>431592</xdr:colOff>
      <xdr:row>39</xdr:row>
      <xdr:rowOff>136071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1D4C51-645D-4BB9-A02D-D264A560B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321" y="190500"/>
          <a:ext cx="23087485" cy="73750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1077241</xdr:colOff>
      <xdr:row>44</xdr:row>
      <xdr:rowOff>172564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19DE37-8A51-4F06-A049-F518CC68E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6563641" cy="7983064"/>
        </a:xfrm>
        <a:prstGeom prst="rect">
          <a:avLst/>
        </a:prstGeom>
      </xdr:spPr>
    </xdr:pic>
    <xdr:clientData/>
  </xdr:twoCellAnchor>
  <xdr:twoCellAnchor editAs="oneCell">
    <xdr:from>
      <xdr:col>11</xdr:col>
      <xdr:colOff>190499</xdr:colOff>
      <xdr:row>3</xdr:row>
      <xdr:rowOff>58017</xdr:rowOff>
    </xdr:from>
    <xdr:to>
      <xdr:col>27</xdr:col>
      <xdr:colOff>382620</xdr:colOff>
      <xdr:row>34</xdr:row>
      <xdr:rowOff>181957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561B78-83AA-4016-86A3-FF8F70145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49" y="629517"/>
          <a:ext cx="9945721" cy="6029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0"/>
  <sheetViews>
    <sheetView tabSelected="1" topLeftCell="A10" zoomScaleNormal="100" workbookViewId="0">
      <selection activeCell="F34" sqref="F34"/>
    </sheetView>
  </sheetViews>
  <sheetFormatPr defaultRowHeight="15" x14ac:dyDescent="0.25"/>
  <cols>
    <col min="1" max="1" width="18.140625" customWidth="1"/>
    <col min="2" max="2" width="23.140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50" t="s">
        <v>32</v>
      </c>
      <c r="B1" s="50"/>
      <c r="C1" s="50"/>
    </row>
    <row r="2" spans="1:12" ht="15" customHeight="1" x14ac:dyDescent="0.3">
      <c r="A2" s="51" t="s">
        <v>9</v>
      </c>
      <c r="B2" s="51"/>
      <c r="C2" s="24">
        <v>2001</v>
      </c>
      <c r="F2" s="23"/>
    </row>
    <row r="3" spans="1:12" x14ac:dyDescent="0.25">
      <c r="A3" s="25"/>
      <c r="B3" s="25"/>
      <c r="C3" s="25"/>
      <c r="G3">
        <f>F2-F3</f>
        <v>0</v>
      </c>
      <c r="L3" s="3"/>
    </row>
    <row r="4" spans="1:12" x14ac:dyDescent="0.25">
      <c r="A4" s="25" t="s">
        <v>10</v>
      </c>
      <c r="B4" s="25"/>
      <c r="C4" s="25">
        <v>2001</v>
      </c>
      <c r="G4" s="55" t="s">
        <v>14</v>
      </c>
      <c r="H4" s="56"/>
      <c r="K4" s="54"/>
      <c r="L4" s="54"/>
    </row>
    <row r="5" spans="1:12" x14ac:dyDescent="0.25">
      <c r="A5" s="25" t="s">
        <v>0</v>
      </c>
      <c r="B5" s="25"/>
      <c r="C5" s="25">
        <v>1993</v>
      </c>
      <c r="D5" t="s">
        <v>33</v>
      </c>
      <c r="G5" s="15" t="s">
        <v>26</v>
      </c>
      <c r="H5" s="16">
        <v>47</v>
      </c>
      <c r="J5" s="10"/>
    </row>
    <row r="6" spans="1:12" x14ac:dyDescent="0.25">
      <c r="A6" s="25" t="s">
        <v>1</v>
      </c>
      <c r="B6" s="26"/>
      <c r="C6" s="25">
        <f>C4-C5</f>
        <v>8</v>
      </c>
      <c r="D6">
        <f>70-C6</f>
        <v>62</v>
      </c>
      <c r="G6" s="15" t="s">
        <v>27</v>
      </c>
      <c r="H6" s="18">
        <v>11</v>
      </c>
    </row>
    <row r="7" spans="1:12" x14ac:dyDescent="0.25">
      <c r="A7" s="52" t="s">
        <v>15</v>
      </c>
      <c r="B7" s="26" t="s">
        <v>11</v>
      </c>
      <c r="C7" s="26" t="s">
        <v>12</v>
      </c>
      <c r="G7" s="15" t="s">
        <v>28</v>
      </c>
      <c r="H7" s="17">
        <v>31500</v>
      </c>
      <c r="I7" s="2"/>
    </row>
    <row r="8" spans="1:12" ht="15.75" customHeight="1" x14ac:dyDescent="0.25">
      <c r="A8" s="52"/>
      <c r="B8" s="26"/>
      <c r="C8" s="27">
        <v>30</v>
      </c>
      <c r="F8" s="1"/>
      <c r="G8" s="13"/>
      <c r="H8" s="14"/>
      <c r="I8" s="2"/>
    </row>
    <row r="9" spans="1:12" ht="33.75" customHeight="1" x14ac:dyDescent="0.25">
      <c r="A9" s="28"/>
      <c r="B9" s="26"/>
      <c r="C9" s="26"/>
      <c r="G9" s="9" t="s">
        <v>19</v>
      </c>
      <c r="H9" s="2"/>
      <c r="K9" s="1"/>
    </row>
    <row r="10" spans="1:12" x14ac:dyDescent="0.25">
      <c r="A10" s="29" t="s">
        <v>18</v>
      </c>
      <c r="B10" s="30"/>
      <c r="C10" s="31">
        <v>5500</v>
      </c>
      <c r="D10" t="s">
        <v>23</v>
      </c>
      <c r="I10" s="2"/>
    </row>
    <row r="11" spans="1:12" x14ac:dyDescent="0.25">
      <c r="A11" s="29"/>
      <c r="B11" s="30"/>
      <c r="C11" s="30"/>
      <c r="D11" t="s">
        <v>24</v>
      </c>
    </row>
    <row r="12" spans="1:12" x14ac:dyDescent="0.25">
      <c r="A12" s="30" t="s">
        <v>16</v>
      </c>
      <c r="B12" s="30"/>
      <c r="C12" s="31">
        <f>ROUND(C8*C10,0)</f>
        <v>165000</v>
      </c>
      <c r="D12" s="2" t="s">
        <v>25</v>
      </c>
      <c r="I12" s="4"/>
      <c r="J12" s="4"/>
      <c r="K12" s="4"/>
    </row>
    <row r="13" spans="1:12" x14ac:dyDescent="0.25">
      <c r="A13" s="30"/>
      <c r="B13" s="30"/>
      <c r="C13" s="31"/>
      <c r="D13" t="s">
        <v>29</v>
      </c>
      <c r="F13" s="6"/>
      <c r="G13" s="6"/>
      <c r="H13" s="6"/>
      <c r="I13" s="4"/>
      <c r="J13" s="4"/>
      <c r="K13" s="4"/>
    </row>
    <row r="14" spans="1:12" x14ac:dyDescent="0.25">
      <c r="A14" s="30" t="s">
        <v>2</v>
      </c>
      <c r="B14" s="30"/>
      <c r="C14" s="30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32" t="s">
        <v>34</v>
      </c>
      <c r="B15" s="30"/>
      <c r="C15" s="33">
        <f>C14*C6/70</f>
        <v>10.285714285714286</v>
      </c>
      <c r="F15" s="6"/>
      <c r="G15" s="6"/>
      <c r="H15" s="7"/>
      <c r="I15" s="4"/>
      <c r="J15" s="4"/>
      <c r="K15" s="4"/>
    </row>
    <row r="16" spans="1:12" x14ac:dyDescent="0.25">
      <c r="A16" s="30"/>
      <c r="B16" s="30"/>
      <c r="C16" s="34">
        <v>0.10290000000000001</v>
      </c>
      <c r="G16" s="6"/>
      <c r="H16" s="5"/>
      <c r="I16" s="53"/>
      <c r="J16" s="53"/>
      <c r="K16" s="53"/>
    </row>
    <row r="17" spans="1:11" x14ac:dyDescent="0.25">
      <c r="A17" s="25" t="s">
        <v>3</v>
      </c>
      <c r="B17" s="25"/>
      <c r="C17" s="35">
        <f>ROUND(C12*C16,0)</f>
        <v>16979</v>
      </c>
      <c r="D17" s="2"/>
      <c r="E17" s="2"/>
    </row>
    <row r="18" spans="1:11" x14ac:dyDescent="0.25">
      <c r="A18" s="36" t="s">
        <v>13</v>
      </c>
      <c r="B18" s="36"/>
      <c r="C18" s="36"/>
      <c r="E18" s="1"/>
    </row>
    <row r="19" spans="1:11" x14ac:dyDescent="0.25">
      <c r="A19" s="37" t="s">
        <v>17</v>
      </c>
      <c r="B19" s="37"/>
      <c r="C19" s="38">
        <f>H7</f>
        <v>31500</v>
      </c>
    </row>
    <row r="20" spans="1:11" x14ac:dyDescent="0.25">
      <c r="A20" s="39"/>
      <c r="B20" s="39"/>
      <c r="C20" s="39"/>
    </row>
    <row r="21" spans="1:11" x14ac:dyDescent="0.25">
      <c r="A21" s="40" t="s">
        <v>20</v>
      </c>
      <c r="B21" s="40"/>
      <c r="C21" s="41">
        <f>ROUND(C19*C8,0)</f>
        <v>945000</v>
      </c>
    </row>
    <row r="22" spans="1:11" x14ac:dyDescent="0.25">
      <c r="A22" s="42"/>
      <c r="B22" s="42"/>
      <c r="C22" s="43"/>
      <c r="E22" t="s">
        <v>21</v>
      </c>
      <c r="F22" t="s">
        <v>22</v>
      </c>
    </row>
    <row r="23" spans="1:11" x14ac:dyDescent="0.25">
      <c r="A23" s="44" t="s">
        <v>4</v>
      </c>
      <c r="B23" s="44"/>
      <c r="C23" s="45">
        <f>C21-C17</f>
        <v>928021</v>
      </c>
      <c r="E23" s="2">
        <f>C23</f>
        <v>928021</v>
      </c>
      <c r="F23" s="2">
        <f>C23</f>
        <v>928021</v>
      </c>
      <c r="G23" s="1"/>
    </row>
    <row r="24" spans="1:11" x14ac:dyDescent="0.25">
      <c r="A24" s="42"/>
      <c r="B24" s="42"/>
      <c r="C24" s="42"/>
      <c r="D24" t="s">
        <v>30</v>
      </c>
      <c r="E24" s="2">
        <v>925000</v>
      </c>
      <c r="F24" s="12">
        <f>ROUND(F23*1%,0)</f>
        <v>9280</v>
      </c>
      <c r="G24" s="2"/>
    </row>
    <row r="25" spans="1:11" x14ac:dyDescent="0.25">
      <c r="A25" s="30" t="s">
        <v>5</v>
      </c>
      <c r="B25" s="30"/>
      <c r="C25" s="46">
        <f>E28</f>
        <v>34430</v>
      </c>
      <c r="E25" s="2">
        <f>MROUND(E23-E24,500)</f>
        <v>3000</v>
      </c>
      <c r="F25">
        <v>20000</v>
      </c>
      <c r="G25" t="s">
        <v>37</v>
      </c>
    </row>
    <row r="26" spans="1:11" x14ac:dyDescent="0.25">
      <c r="A26" s="30" t="s">
        <v>6</v>
      </c>
      <c r="B26" s="30"/>
      <c r="C26" s="46">
        <f>F24</f>
        <v>9280</v>
      </c>
      <c r="D26" t="s">
        <v>38</v>
      </c>
      <c r="E26" s="2">
        <f>E25*6%</f>
        <v>180</v>
      </c>
      <c r="G26" s="1"/>
      <c r="K26" s="1"/>
    </row>
    <row r="27" spans="1:11" x14ac:dyDescent="0.25">
      <c r="A27" s="30"/>
      <c r="B27" s="30"/>
      <c r="C27" s="30"/>
      <c r="E27" s="1">
        <v>34250</v>
      </c>
      <c r="J27" s="8"/>
      <c r="K27" s="8"/>
    </row>
    <row r="28" spans="1:11" x14ac:dyDescent="0.25">
      <c r="A28" s="47" t="s">
        <v>7</v>
      </c>
      <c r="B28" s="47"/>
      <c r="C28" s="48">
        <f>ROUND(C26+C25+C23,0)</f>
        <v>971731</v>
      </c>
      <c r="E28" s="11">
        <f>E26+E27</f>
        <v>34430</v>
      </c>
      <c r="J28" s="8"/>
    </row>
    <row r="29" spans="1:11" x14ac:dyDescent="0.25">
      <c r="A29" s="49" t="s">
        <v>31</v>
      </c>
      <c r="B29" s="30"/>
      <c r="C29" s="31">
        <v>100</v>
      </c>
      <c r="E29" s="2"/>
      <c r="J29" s="8"/>
    </row>
    <row r="30" spans="1:11" x14ac:dyDescent="0.25">
      <c r="A30" s="30" t="s">
        <v>35</v>
      </c>
      <c r="B30" s="30"/>
      <c r="C30" s="31">
        <v>348</v>
      </c>
      <c r="J30" s="1"/>
    </row>
    <row r="31" spans="1:11" x14ac:dyDescent="0.25">
      <c r="A31" s="30" t="s">
        <v>36</v>
      </c>
      <c r="B31" s="30"/>
      <c r="C31" s="31"/>
      <c r="J31" s="8"/>
    </row>
    <row r="32" spans="1:11" x14ac:dyDescent="0.25">
      <c r="A32" s="30" t="s">
        <v>8</v>
      </c>
      <c r="B32" s="30"/>
      <c r="C32" s="31">
        <f>C28*C30/C29</f>
        <v>3381623.88</v>
      </c>
      <c r="D32">
        <v>348</v>
      </c>
      <c r="E32" s="2"/>
      <c r="J32" s="2"/>
    </row>
    <row r="33" spans="1:21" x14ac:dyDescent="0.25">
      <c r="A33" s="47"/>
      <c r="B33" s="47"/>
      <c r="C33" s="48">
        <f>ROUND(C32,0)</f>
        <v>3381624</v>
      </c>
    </row>
    <row r="34" spans="1:21" x14ac:dyDescent="0.25">
      <c r="U34">
        <f>32.91+37.7</f>
        <v>70.61</v>
      </c>
    </row>
    <row r="35" spans="1:21" x14ac:dyDescent="0.25">
      <c r="E35" s="2"/>
    </row>
    <row r="36" spans="1:21" x14ac:dyDescent="0.25">
      <c r="E36" s="2"/>
    </row>
    <row r="37" spans="1:21" x14ac:dyDescent="0.25">
      <c r="E37" s="2"/>
    </row>
    <row r="39" spans="1:21" x14ac:dyDescent="0.25">
      <c r="E39" s="2"/>
    </row>
    <row r="40" spans="1:21" x14ac:dyDescent="0.25">
      <c r="E40" s="2"/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7" workbookViewId="0">
      <selection activeCell="A3" sqref="A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topLeftCell="B1" zoomScale="40" zoomScaleNormal="40" workbookViewId="0">
      <selection activeCell="B2" sqref="B2"/>
    </sheetView>
  </sheetViews>
  <sheetFormatPr defaultRowHeight="15" x14ac:dyDescent="0.25"/>
  <sheetData>
    <row r="2" spans="2:2" x14ac:dyDescent="0.25">
      <c r="B2" s="2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>
      <selection activeCell="N6" sqref="N6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19"/>
      <c r="L51" s="19"/>
      <c r="M51" s="19"/>
      <c r="N51" s="20"/>
    </row>
    <row r="52" spans="11:14" x14ac:dyDescent="0.25">
      <c r="K52" s="19"/>
      <c r="L52" s="19"/>
      <c r="M52" s="19"/>
      <c r="N52" s="20"/>
    </row>
    <row r="53" spans="11:14" x14ac:dyDescent="0.25">
      <c r="K53" s="19"/>
      <c r="L53" s="19"/>
      <c r="M53" s="19"/>
      <c r="N53" s="20"/>
    </row>
    <row r="54" spans="11:14" x14ac:dyDescent="0.25">
      <c r="K54" s="19"/>
      <c r="L54" s="19"/>
      <c r="M54" s="19"/>
      <c r="N54" s="20"/>
    </row>
    <row r="55" spans="11:14" x14ac:dyDescent="0.25">
      <c r="K55" s="19"/>
      <c r="L55" s="19"/>
      <c r="M55" s="19"/>
      <c r="N55" s="20"/>
    </row>
    <row r="56" spans="11:14" x14ac:dyDescent="0.25">
      <c r="K56" s="19"/>
      <c r="L56" s="19"/>
      <c r="M56" s="19"/>
      <c r="N56" s="20"/>
    </row>
    <row r="57" spans="11:14" x14ac:dyDescent="0.25">
      <c r="K57" s="19"/>
      <c r="L57" s="19"/>
      <c r="M57" s="19"/>
      <c r="N57" s="20"/>
    </row>
    <row r="58" spans="11:14" x14ac:dyDescent="0.25">
      <c r="K58" s="19"/>
      <c r="L58" s="19"/>
      <c r="M58" s="19"/>
      <c r="N58" s="20"/>
    </row>
    <row r="59" spans="11:14" x14ac:dyDescent="0.25">
      <c r="K59" s="57"/>
      <c r="L59" s="58"/>
      <c r="M59" s="59"/>
      <c r="N59" s="21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2024-RR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2024-07-12T12:11:19Z</dcterms:modified>
</cp:coreProperties>
</file>