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Nilesh Bhikaji Mahadik\"/>
    </mc:Choice>
  </mc:AlternateContent>
  <xr:revisionPtr revIDLastSave="0" documentId="13_ncr:1_{BDC2612E-026E-49E5-A730-05ADAF09D6D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27" i="4" l="1"/>
  <c r="V4" i="4"/>
  <c r="Q8" i="4"/>
  <c r="R33" i="4"/>
  <c r="R29" i="4"/>
  <c r="R22" i="4"/>
  <c r="R30" i="4"/>
  <c r="R31" i="4"/>
  <c r="R32" i="4"/>
  <c r="R23" i="4"/>
  <c r="R24" i="4"/>
  <c r="R25" i="4"/>
  <c r="R26" i="4"/>
  <c r="R27" i="4"/>
  <c r="R28" i="4"/>
  <c r="R21" i="4"/>
  <c r="Q5" i="4" l="1"/>
  <c r="Q4" i="4"/>
  <c r="S4" i="4"/>
  <c r="I22" i="4"/>
  <c r="I30" i="4"/>
  <c r="J20" i="4"/>
  <c r="Q12" i="4" l="1"/>
  <c r="P12" i="4"/>
  <c r="P11" i="4"/>
  <c r="Q11" i="4" s="1"/>
  <c r="P10" i="4"/>
  <c r="Q9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<sst xmlns="http://schemas.openxmlformats.org/spreadsheetml/2006/main" count="30" uniqueCount="27">
  <si>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</si>
  <si>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</si>
  <si>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</si>
  <si>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</si>
  <si>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</si>
  <si>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</si>
  <si>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</si>
  <si>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</si>
  <si>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</si>
  <si>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</si>
  <si>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</si>
  <si>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</si>
  <si>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</si>
  <si>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</si>
  <si>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bua</t>
  </si>
  <si>
    <t>rate on ca</t>
  </si>
  <si>
    <t>fmv</t>
  </si>
  <si>
    <t>agreement  - 13.03.2024</t>
  </si>
  <si>
    <t>av</t>
  </si>
  <si>
    <t>sd</t>
  </si>
  <si>
    <t>rd</t>
  </si>
  <si>
    <t>bv</t>
  </si>
  <si>
    <t>oc - 2001 - pg no. 12</t>
  </si>
  <si>
    <t>Flat No. A-401, 4th Floor, Eden Garden CHSL, Plot No. 17, Sector 8, New Panvel west,</t>
  </si>
  <si>
    <t>11.09.23</t>
  </si>
  <si>
    <t>12.02.2019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</si>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</sst>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201329</xdr:colOff>
      <xdr:row>45</xdr:row>
      <xdr:rowOff>10659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9C18F7-5AFF-4B24-96FE-107897D67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45329" cy="81259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248961</xdr:colOff>
      <xdr:row>51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20CF8C-1B32-45CB-8E26-793C8E199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392961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48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C3C96B-16EE-4C72-B0D1-D2076694D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9058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48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F27144-BD88-4278-A5AE-73FC69CC5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7153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201329</xdr:colOff>
      <xdr:row>52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79F8D4-24C7-42C0-9043-D69E2608E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345329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296592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784B1E-50C1-4977-B25B-B6B8C231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440592" cy="8621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229908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F30162-A082-4689-9010-9E0279E36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73908" cy="86213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239434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4FEE13-8B6B-428F-8FD7-552C0EABD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83434" cy="86499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258487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10F363-BC55-47F3-B5B2-7064C313D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02487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G14" sqref="G1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850</v>
      </c>
      <c r="C2" s="4">
        <f>B2*1.2</f>
        <v>1020</v>
      </c>
      <c r="D2" s="4">
        <f t="shared" ref="D2:D13" si="2">C2*1.2</f>
        <v>1224</v>
      </c>
      <c r="E2" s="5">
        <f t="shared" ref="E2:E13" si="3">R2</f>
        <v>9800000</v>
      </c>
      <c r="F2" s="10">
        <f t="shared" ref="F2:F13" si="4">ROUND((E2/B2),0)</f>
        <v>11529</v>
      </c>
      <c r="G2" s="10">
        <f t="shared" ref="G2:G13" si="5">ROUND((E2/C2),0)</f>
        <v>9608</v>
      </c>
      <c r="H2" s="10">
        <f t="shared" ref="H2:H13" si="6">ROUND((E2/D2),0)</f>
        <v>8007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850</v>
      </c>
      <c r="R2" s="2">
        <v>9800000</v>
      </c>
      <c r="S2" s="8"/>
      <c r="T2" s="8"/>
    </row>
    <row r="3" spans="1:22" x14ac:dyDescent="0.25">
      <c r="A3" s="4">
        <f t="shared" si="0"/>
        <v>0</v>
      </c>
      <c r="B3" s="4">
        <f t="shared" si="1"/>
        <v>896</v>
      </c>
      <c r="C3" s="4">
        <f t="shared" ref="C3:C15" si="9">B3*1.2</f>
        <v>1075.2</v>
      </c>
      <c r="D3" s="4">
        <f t="shared" si="2"/>
        <v>1290.24</v>
      </c>
      <c r="E3" s="5">
        <f t="shared" si="3"/>
        <v>9000000</v>
      </c>
      <c r="F3" s="10">
        <f t="shared" si="4"/>
        <v>10045</v>
      </c>
      <c r="G3" s="10">
        <f t="shared" si="5"/>
        <v>8371</v>
      </c>
      <c r="H3" s="10">
        <f t="shared" si="6"/>
        <v>6975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896</v>
      </c>
      <c r="R3" s="2">
        <v>9000000</v>
      </c>
      <c r="S3" s="8"/>
      <c r="T3" s="8"/>
    </row>
    <row r="4" spans="1:22" x14ac:dyDescent="0.25">
      <c r="A4" s="4">
        <f t="shared" si="0"/>
        <v>0</v>
      </c>
      <c r="B4" s="4">
        <f t="shared" si="1"/>
        <v>591</v>
      </c>
      <c r="C4" s="4">
        <f t="shared" si="9"/>
        <v>709.19999999999993</v>
      </c>
      <c r="D4" s="4">
        <f t="shared" si="2"/>
        <v>851.03999999999985</v>
      </c>
      <c r="E4" s="5">
        <f t="shared" si="3"/>
        <v>8050000</v>
      </c>
      <c r="F4" s="14">
        <f t="shared" si="4"/>
        <v>13621</v>
      </c>
      <c r="G4" s="10">
        <f t="shared" si="5"/>
        <v>11351</v>
      </c>
      <c r="H4" s="10">
        <f t="shared" si="6"/>
        <v>9459</v>
      </c>
      <c r="I4" s="4" t="e">
        <f>#REF!</f>
        <v>#REF!</v>
      </c>
      <c r="J4" s="4">
        <f t="shared" si="7"/>
        <v>66</v>
      </c>
      <c r="O4">
        <v>0</v>
      </c>
      <c r="P4">
        <f t="shared" si="8"/>
        <v>0</v>
      </c>
      <c r="Q4">
        <f>525+S4</f>
        <v>591</v>
      </c>
      <c r="R4" s="2">
        <v>8050000</v>
      </c>
      <c r="S4" s="8">
        <f>165*40%</f>
        <v>66</v>
      </c>
      <c r="T4" s="8" t="s">
        <v>24</v>
      </c>
      <c r="V4">
        <f>F4*1.2</f>
        <v>16345.199999999999</v>
      </c>
    </row>
    <row r="5" spans="1:22" x14ac:dyDescent="0.25">
      <c r="A5" s="4">
        <f t="shared" si="0"/>
        <v>0</v>
      </c>
      <c r="B5" s="4">
        <f t="shared" si="1"/>
        <v>483.08832000000001</v>
      </c>
      <c r="C5" s="4">
        <f t="shared" si="9"/>
        <v>579.70598399999994</v>
      </c>
      <c r="D5" s="4">
        <f t="shared" si="2"/>
        <v>695.64718079999989</v>
      </c>
      <c r="E5" s="5">
        <f t="shared" si="3"/>
        <v>5775000</v>
      </c>
      <c r="F5" s="10">
        <f t="shared" si="4"/>
        <v>11954</v>
      </c>
      <c r="G5" s="10">
        <f t="shared" si="5"/>
        <v>9962</v>
      </c>
      <c r="H5" s="10">
        <f t="shared" si="6"/>
        <v>8302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>44.88*10.764</f>
        <v>483.08832000000001</v>
      </c>
      <c r="R5" s="2">
        <v>5775000</v>
      </c>
      <c r="S5" s="8"/>
      <c r="T5" s="8" t="s">
        <v>25</v>
      </c>
    </row>
    <row r="6" spans="1:22" x14ac:dyDescent="0.25">
      <c r="A6" s="4">
        <f t="shared" si="0"/>
        <v>0</v>
      </c>
      <c r="B6" s="4">
        <f t="shared" si="1"/>
        <v>460</v>
      </c>
      <c r="C6" s="4">
        <f t="shared" si="9"/>
        <v>552</v>
      </c>
      <c r="D6" s="4">
        <f t="shared" si="2"/>
        <v>662.4</v>
      </c>
      <c r="E6" s="5">
        <f t="shared" si="3"/>
        <v>6000000</v>
      </c>
      <c r="F6" s="10">
        <f t="shared" si="4"/>
        <v>13043</v>
      </c>
      <c r="G6" s="10">
        <f t="shared" si="5"/>
        <v>10870</v>
      </c>
      <c r="H6" s="10">
        <f t="shared" si="6"/>
        <v>9058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460</v>
      </c>
      <c r="R6" s="2">
        <v>6000000</v>
      </c>
      <c r="S6" s="8"/>
      <c r="T6" s="8"/>
    </row>
    <row r="7" spans="1:22" x14ac:dyDescent="0.25">
      <c r="A7" s="4">
        <f t="shared" si="0"/>
        <v>0</v>
      </c>
      <c r="B7" s="4">
        <f t="shared" si="1"/>
        <v>480</v>
      </c>
      <c r="C7" s="4">
        <f t="shared" si="9"/>
        <v>576</v>
      </c>
      <c r="D7" s="4">
        <f t="shared" si="2"/>
        <v>691.19999999999993</v>
      </c>
      <c r="E7" s="5">
        <f t="shared" si="3"/>
        <v>6900000</v>
      </c>
      <c r="F7" s="14">
        <f t="shared" si="4"/>
        <v>14375</v>
      </c>
      <c r="G7" s="10">
        <f t="shared" si="5"/>
        <v>11979</v>
      </c>
      <c r="H7" s="10">
        <f t="shared" si="6"/>
        <v>9983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480</v>
      </c>
      <c r="R7" s="2">
        <v>6900000</v>
      </c>
      <c r="S7" s="8"/>
      <c r="T7" s="8"/>
    </row>
    <row r="8" spans="1:22" x14ac:dyDescent="0.25">
      <c r="A8" s="4">
        <f t="shared" si="0"/>
        <v>0</v>
      </c>
      <c r="B8" s="4">
        <f t="shared" si="1"/>
        <v>487.5</v>
      </c>
      <c r="C8" s="4">
        <f t="shared" si="9"/>
        <v>585</v>
      </c>
      <c r="D8" s="4">
        <f t="shared" si="2"/>
        <v>702</v>
      </c>
      <c r="E8" s="5">
        <f t="shared" si="3"/>
        <v>7500000</v>
      </c>
      <c r="F8" s="10">
        <f t="shared" si="4"/>
        <v>15385</v>
      </c>
      <c r="G8" s="10">
        <f t="shared" si="5"/>
        <v>12821</v>
      </c>
      <c r="H8" s="10">
        <f t="shared" si="6"/>
        <v>10684</v>
      </c>
      <c r="I8" s="4" t="e">
        <f>#REF!</f>
        <v>#REF!</v>
      </c>
      <c r="J8" s="4">
        <f t="shared" si="7"/>
        <v>0</v>
      </c>
      <c r="O8">
        <v>0</v>
      </c>
      <c r="P8">
        <v>585</v>
      </c>
      <c r="Q8">
        <f t="shared" ref="Q8" si="10">P8/1.2</f>
        <v>487.5</v>
      </c>
      <c r="R8" s="2">
        <v>7500000</v>
      </c>
      <c r="S8" s="8"/>
      <c r="T8" s="8"/>
    </row>
    <row r="9" spans="1:22" x14ac:dyDescent="0.25">
      <c r="A9" s="4">
        <f t="shared" si="0"/>
        <v>0</v>
      </c>
      <c r="B9" s="4">
        <f t="shared" si="1"/>
        <v>441.66666666666669</v>
      </c>
      <c r="C9" s="4">
        <f t="shared" si="9"/>
        <v>530</v>
      </c>
      <c r="D9" s="4">
        <f t="shared" si="2"/>
        <v>636</v>
      </c>
      <c r="E9" s="5">
        <f t="shared" si="3"/>
        <v>6000000</v>
      </c>
      <c r="F9" s="14">
        <f t="shared" si="4"/>
        <v>13585</v>
      </c>
      <c r="G9" s="10">
        <f t="shared" si="5"/>
        <v>11321</v>
      </c>
      <c r="H9" s="10">
        <f t="shared" si="6"/>
        <v>9434</v>
      </c>
      <c r="I9" s="4" t="e">
        <f>#REF!</f>
        <v>#REF!</v>
      </c>
      <c r="J9" s="4">
        <f t="shared" si="7"/>
        <v>0</v>
      </c>
      <c r="O9">
        <v>0</v>
      </c>
      <c r="P9">
        <v>530</v>
      </c>
      <c r="Q9">
        <f t="shared" ref="Q6:Q12" si="11">P9/1.2</f>
        <v>441.66666666666669</v>
      </c>
      <c r="R9" s="2">
        <v>6000000</v>
      </c>
      <c r="S9" s="8"/>
      <c r="T9" s="8"/>
    </row>
    <row r="10" spans="1:22" x14ac:dyDescent="0.25">
      <c r="A10" s="4">
        <f t="shared" si="0"/>
        <v>0</v>
      </c>
      <c r="B10" s="4">
        <f t="shared" si="1"/>
        <v>543</v>
      </c>
      <c r="C10" s="4">
        <f t="shared" si="9"/>
        <v>651.6</v>
      </c>
      <c r="D10" s="4">
        <f t="shared" si="2"/>
        <v>781.92</v>
      </c>
      <c r="E10" s="5">
        <f t="shared" si="3"/>
        <v>9000000</v>
      </c>
      <c r="F10" s="10">
        <f t="shared" si="4"/>
        <v>16575</v>
      </c>
      <c r="G10" s="10">
        <f t="shared" si="5"/>
        <v>13812</v>
      </c>
      <c r="H10" s="10">
        <f t="shared" si="6"/>
        <v>11510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543</v>
      </c>
      <c r="R10" s="2">
        <v>9000000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1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1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7:24" x14ac:dyDescent="0.25">
      <c r="H17" t="s">
        <v>23</v>
      </c>
    </row>
    <row r="19" spans="7:24" x14ac:dyDescent="0.25">
      <c r="H19" t="s">
        <v>13</v>
      </c>
      <c r="I19">
        <v>402</v>
      </c>
    </row>
    <row r="20" spans="7:24" x14ac:dyDescent="0.25">
      <c r="H20" t="s">
        <v>14</v>
      </c>
      <c r="I20">
        <v>575</v>
      </c>
      <c r="J20">
        <f>I20/I19</f>
        <v>1.4303482587064678</v>
      </c>
      <c r="P20" t="s">
        <v>26</v>
      </c>
    </row>
    <row r="21" spans="7:24" x14ac:dyDescent="0.25">
      <c r="H21" t="s">
        <v>15</v>
      </c>
      <c r="I21">
        <v>14000</v>
      </c>
      <c r="P21">
        <v>13.74</v>
      </c>
      <c r="Q21">
        <v>9.76</v>
      </c>
      <c r="R21">
        <f>Q21*P21</f>
        <v>134.10239999999999</v>
      </c>
    </row>
    <row r="22" spans="7:24" x14ac:dyDescent="0.25">
      <c r="G22" s="6"/>
      <c r="H22" s="6" t="s">
        <v>16</v>
      </c>
      <c r="I22">
        <f>I21*I19</f>
        <v>5628000</v>
      </c>
      <c r="P22">
        <v>8.7100000000000009</v>
      </c>
      <c r="Q22">
        <v>7.34</v>
      </c>
      <c r="R22">
        <f>Q22*P22</f>
        <v>63.931400000000004</v>
      </c>
    </row>
    <row r="23" spans="7:24" x14ac:dyDescent="0.25">
      <c r="P23">
        <v>5.17</v>
      </c>
      <c r="Q23">
        <v>3.73</v>
      </c>
      <c r="R23">
        <f t="shared" ref="R22:R31" si="22">Q23*P23</f>
        <v>19.284099999999999</v>
      </c>
    </row>
    <row r="24" spans="7:24" x14ac:dyDescent="0.25">
      <c r="P24" s="11">
        <v>3.17</v>
      </c>
      <c r="Q24" s="11">
        <v>10.119999999999999</v>
      </c>
      <c r="R24">
        <f t="shared" si="22"/>
        <v>32.080399999999997</v>
      </c>
      <c r="T24" s="11"/>
      <c r="U24" s="11"/>
      <c r="V24" s="11"/>
      <c r="W24" s="11"/>
      <c r="X24" s="11"/>
    </row>
    <row r="25" spans="7:24" x14ac:dyDescent="0.25">
      <c r="P25" s="11">
        <v>6.76</v>
      </c>
      <c r="Q25" s="13">
        <v>3.75</v>
      </c>
      <c r="R25">
        <f t="shared" si="22"/>
        <v>25.349999999999998</v>
      </c>
      <c r="T25" s="13"/>
      <c r="U25" s="13"/>
      <c r="V25" s="11"/>
      <c r="W25" s="11"/>
      <c r="X25" s="11"/>
    </row>
    <row r="26" spans="7:24" x14ac:dyDescent="0.25">
      <c r="H26" t="s">
        <v>17</v>
      </c>
      <c r="J26" t="s">
        <v>22</v>
      </c>
      <c r="P26" s="11">
        <v>3.93</v>
      </c>
      <c r="Q26" s="11">
        <v>3.36</v>
      </c>
      <c r="R26">
        <f t="shared" si="22"/>
        <v>13.204800000000001</v>
      </c>
      <c r="T26" s="11"/>
      <c r="U26" s="11"/>
      <c r="V26" s="11"/>
      <c r="W26" s="11"/>
      <c r="X26" s="11"/>
    </row>
    <row r="27" spans="7:24" x14ac:dyDescent="0.25">
      <c r="H27" t="s">
        <v>18</v>
      </c>
      <c r="I27">
        <v>4995000</v>
      </c>
      <c r="J27">
        <f>I27*1.2</f>
        <v>5994000</v>
      </c>
      <c r="P27" s="11">
        <v>9.81</v>
      </c>
      <c r="Q27" s="11">
        <v>9.82</v>
      </c>
      <c r="R27">
        <f t="shared" si="22"/>
        <v>96.33420000000001</v>
      </c>
      <c r="T27" s="11"/>
      <c r="U27" s="11"/>
      <c r="V27" s="11"/>
      <c r="W27" s="11"/>
      <c r="X27" s="11"/>
    </row>
    <row r="28" spans="7:24" x14ac:dyDescent="0.25">
      <c r="H28" t="s">
        <v>19</v>
      </c>
      <c r="I28">
        <v>349650</v>
      </c>
      <c r="P28" s="11">
        <v>4.5</v>
      </c>
      <c r="Q28" s="11">
        <v>1.6</v>
      </c>
      <c r="R28">
        <f t="shared" si="22"/>
        <v>7.2</v>
      </c>
      <c r="T28" s="12"/>
      <c r="U28" s="12"/>
      <c r="V28" s="11"/>
      <c r="W28" s="11"/>
      <c r="X28" s="11"/>
    </row>
    <row r="29" spans="7:24" x14ac:dyDescent="0.25">
      <c r="H29" t="s">
        <v>20</v>
      </c>
      <c r="I29">
        <v>30000</v>
      </c>
      <c r="P29" s="11"/>
      <c r="Q29" s="11"/>
      <c r="R29" s="6">
        <f>SUM(R21:R28)</f>
        <v>391.48729999999995</v>
      </c>
      <c r="T29" s="11"/>
      <c r="U29" s="11"/>
      <c r="V29" s="11"/>
      <c r="W29" s="11"/>
      <c r="X29" s="11"/>
    </row>
    <row r="30" spans="7:24" x14ac:dyDescent="0.25">
      <c r="H30" t="s">
        <v>21</v>
      </c>
      <c r="I30">
        <f>SUM(I27:I29)</f>
        <v>5374650</v>
      </c>
      <c r="P30" s="11">
        <v>4.1399999999999997</v>
      </c>
      <c r="Q30" s="11">
        <v>1.83</v>
      </c>
      <c r="R30">
        <f t="shared" ref="R30:R32" si="23">Q30*P30</f>
        <v>7.5762</v>
      </c>
      <c r="T30" s="11"/>
      <c r="U30" s="11"/>
      <c r="V30" s="11"/>
      <c r="W30" s="11"/>
      <c r="X30" s="11"/>
    </row>
    <row r="31" spans="7:24" x14ac:dyDescent="0.25">
      <c r="P31" s="11">
        <v>3</v>
      </c>
      <c r="Q31" s="11">
        <v>9.42</v>
      </c>
      <c r="R31">
        <f t="shared" si="23"/>
        <v>28.259999999999998</v>
      </c>
      <c r="T31" s="11"/>
      <c r="U31" s="11"/>
      <c r="V31" s="11"/>
      <c r="W31" s="11"/>
      <c r="X31" s="11"/>
    </row>
    <row r="32" spans="7:24" x14ac:dyDescent="0.25">
      <c r="P32" s="11">
        <v>4.78</v>
      </c>
      <c r="Q32" s="11">
        <v>2</v>
      </c>
      <c r="R32">
        <f t="shared" si="23"/>
        <v>9.56</v>
      </c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>
        <f>R32+R31+R30+R29</f>
        <v>436.88349999999997</v>
      </c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2" zoomScale="85" zoomScaleNormal="85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2024-07-06T05:02:04Z</dcterms:modified>
</cp:coreProperties>
</file>