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Bijaykumar Ram singh\"/>
    </mc:Choice>
  </mc:AlternateContent>
  <xr:revisionPtr revIDLastSave="0" documentId="13_ncr:1_{8C17E370-7358-473E-89D5-05F47ACD646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5" i="4" l="1"/>
  <c r="Q4" i="4"/>
  <c r="Q6" i="4"/>
  <c r="C3" i="4"/>
  <c r="C5" i="4"/>
  <c r="C7" i="4"/>
  <c r="C8" i="4"/>
  <c r="C9" i="4"/>
  <c r="C10" i="4"/>
  <c r="C2" i="4"/>
  <c r="Q32" i="4"/>
  <c r="Q27" i="4"/>
  <c r="Q22" i="4"/>
  <c r="Q23" i="4"/>
  <c r="Q24" i="4"/>
  <c r="Q25" i="4"/>
  <c r="Q26" i="4"/>
  <c r="Q28" i="4"/>
  <c r="Q29" i="4"/>
  <c r="Q30" i="4"/>
  <c r="Q31" i="4"/>
  <c r="Q33" i="4"/>
  <c r="Q21" i="4"/>
  <c r="Q10" i="4" l="1"/>
  <c r="Q9" i="4"/>
  <c r="Q8" i="4"/>
  <c r="Q7" i="4"/>
  <c r="H23" i="4"/>
  <c r="H21" i="4"/>
  <c r="I20" i="4"/>
  <c r="I19" i="4"/>
  <c r="H31" i="4"/>
  <c r="P12" i="4" l="1"/>
  <c r="P11" i="4"/>
  <c r="P10" i="4"/>
  <c r="P9" i="4"/>
  <c r="P8" i="4"/>
  <c r="P7" i="4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A10" i="4"/>
  <c r="B9" i="4"/>
  <c r="A9" i="4"/>
  <c r="B8" i="4"/>
  <c r="A8" i="4"/>
  <c r="A7" i="4"/>
  <c r="B6" i="4"/>
  <c r="C6" i="4" s="1"/>
  <c r="A6" i="4"/>
  <c r="B5" i="4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<sst xmlns="http://schemas.openxmlformats.org/spreadsheetml/2006/main" count="35" uniqueCount="32">
  <si>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</si>
  <si>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</si>
  <si>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</si>
  <si>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</si>
  <si>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</si>
  <si>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</si>
  <si>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</si>
  <si>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</si>
  <si>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</si>
  <si>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</si>
  <si>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</si>
  <si>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</si>
  <si>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</si>
  <si>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204, 2nd Floor, Shreeji Kuber COrner, Plot No. 79, Sector 20, Village - Ulwe, </t>
  </si>
  <si>
    <t>agreemetn  - 25.06.24</t>
  </si>
  <si>
    <t>av</t>
  </si>
  <si>
    <t>sd</t>
  </si>
  <si>
    <t>rd</t>
  </si>
  <si>
    <t>bv</t>
  </si>
  <si>
    <t>ca</t>
  </si>
  <si>
    <t>encl bal</t>
  </si>
  <si>
    <t>rate</t>
  </si>
  <si>
    <t>fmv</t>
  </si>
  <si>
    <t>21.03.24</t>
  </si>
  <si>
    <t>12.02.24</t>
  </si>
  <si>
    <t>08.111.23</t>
  </si>
  <si>
    <t>09.01.24</t>
  </si>
  <si>
    <t>08.11.23</t>
  </si>
  <si>
    <t>ls - 60 lakhs</t>
  </si>
  <si>
    <t>mca</t>
  </si>
  <si>
    <t>wrong calculation by engineer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</si>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</sst>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119670</xdr:colOff>
      <xdr:row>35</xdr:row>
      <xdr:rowOff>57150</xdr:rowOff>
    </xdr:from>
    <xdr:to>
      <xdr:col>24</xdr:col>
      <xdr:colOff>1236</xdr:colOff>
      <xdr:row>65</xdr:row>
      <xdr:rowOff>58202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0D235-A317-4034-9E07-87624D5B1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745" y="7296150"/>
          <a:ext cx="6720516" cy="57160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45282-E39C-43DA-B552-F43D4552B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106066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DF53F-F3D0-4A25-99AF-0022EDB47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50066" cy="9059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296592</xdr:colOff>
      <xdr:row>47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FEC-1A8D-40FF-937C-597F564C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440592" cy="8602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220382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C29AB-0578-42E0-AE21-BC3CEC14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64382" cy="85165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BE693-0029-49C6-A5A5-EE60E899F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61D90-13F7-486B-9872-A582AF04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287066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740CA8-802F-44AF-B87B-6AE18F43B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3106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325171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D20E5-3662-4DB7-B913-77590826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69171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45</xdr:row>
      <xdr:rowOff>172597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E674C-0C94-4E40-836E-1D81C9AF2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221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37DE0-EC75-46E4-ACE3-03B232B8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172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DC708-E65E-466C-B054-4F7AFC50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172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3CF7C-B3DB-482F-B081-5AEC0B49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7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D8C39-2AD1-407B-9BFB-0094EF5F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3" zoomScaleNormal="100" workbookViewId="0">
      <selection activeCell="I35" sqref="I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480</v>
      </c>
      <c r="C2" s="4">
        <f>B2*1.1</f>
        <v>528</v>
      </c>
      <c r="D2" s="4">
        <f t="shared" ref="D2:D13" si="2">C2*1.2</f>
        <v>633.6</v>
      </c>
      <c r="E2" s="5">
        <f t="shared" ref="E2:E13" si="3">R2</f>
        <v>5682000</v>
      </c>
      <c r="F2" s="10">
        <f t="shared" ref="F2:F13" si="4">ROUND((E2/B2),0)</f>
        <v>11838</v>
      </c>
      <c r="G2" s="10">
        <f t="shared" ref="G2:G13" si="5">ROUND((E2/C2),0)</f>
        <v>10761</v>
      </c>
      <c r="H2" s="10">
        <f t="shared" ref="H2:H13" si="6">ROUND((E2/D2),0)</f>
        <v>8968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480</v>
      </c>
      <c r="R2" s="2">
        <v>5682000</v>
      </c>
      <c r="S2" s="8"/>
      <c r="T2" s="8"/>
    </row>
    <row r="3" spans="1:20" x14ac:dyDescent="0.25">
      <c r="A3" s="4">
        <f t="shared" si="0"/>
        <v>0</v>
      </c>
      <c r="B3" s="4">
        <f t="shared" si="1"/>
        <v>450</v>
      </c>
      <c r="C3" s="4">
        <f t="shared" ref="C3:C15" si="9">B3*1.1</f>
        <v>495.00000000000006</v>
      </c>
      <c r="D3" s="4">
        <f t="shared" si="2"/>
        <v>594</v>
      </c>
      <c r="E3" s="5">
        <f t="shared" si="3"/>
        <v>5200000</v>
      </c>
      <c r="F3" s="10">
        <f t="shared" si="4"/>
        <v>11556</v>
      </c>
      <c r="G3" s="10">
        <f t="shared" si="5"/>
        <v>10505</v>
      </c>
      <c r="H3" s="10">
        <f t="shared" si="6"/>
        <v>8754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450</v>
      </c>
      <c r="R3" s="2">
        <v>5200000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613.63636363636363</v>
      </c>
      <c r="C4" s="4">
        <f t="shared" si="9"/>
        <v>675</v>
      </c>
      <c r="D4" s="4">
        <f t="shared" si="2"/>
        <v>810</v>
      </c>
      <c r="E4" s="15">
        <f t="shared" si="3"/>
        <v>5100000</v>
      </c>
      <c r="F4" s="10">
        <f t="shared" si="4"/>
        <v>8311</v>
      </c>
      <c r="G4" s="10">
        <f t="shared" si="5"/>
        <v>7556</v>
      </c>
      <c r="H4" s="10">
        <f t="shared" si="6"/>
        <v>6296</v>
      </c>
      <c r="I4" s="10" t="e">
        <f>#REF!</f>
        <v>#REF!</v>
      </c>
      <c r="J4" s="4">
        <f t="shared" si="7"/>
        <v>0</v>
      </c>
      <c r="O4">
        <v>0</v>
      </c>
      <c r="P4">
        <v>675</v>
      </c>
      <c r="Q4">
        <f>P4/1.1</f>
        <v>613.63636363636363</v>
      </c>
      <c r="R4" s="2">
        <v>5100000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495.00000000000006</v>
      </c>
      <c r="D5" s="4">
        <f t="shared" si="2"/>
        <v>594</v>
      </c>
      <c r="E5" s="15">
        <f t="shared" si="3"/>
        <v>5200000</v>
      </c>
      <c r="F5" s="10">
        <f t="shared" si="4"/>
        <v>11556</v>
      </c>
      <c r="G5" s="10">
        <f t="shared" si="5"/>
        <v>10505</v>
      </c>
      <c r="H5" s="10">
        <f t="shared" si="6"/>
        <v>8754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450</v>
      </c>
      <c r="R5" s="2">
        <v>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335.94443999999999</v>
      </c>
      <c r="C6" s="4">
        <f t="shared" si="9"/>
        <v>369.538884</v>
      </c>
      <c r="D6" s="4">
        <f t="shared" si="2"/>
        <v>443.44666079999996</v>
      </c>
      <c r="E6" s="15">
        <f t="shared" si="3"/>
        <v>3500000</v>
      </c>
      <c r="F6" s="10">
        <f t="shared" si="4"/>
        <v>10418</v>
      </c>
      <c r="G6" s="10">
        <f t="shared" si="5"/>
        <v>9471</v>
      </c>
      <c r="H6" s="10">
        <f t="shared" si="6"/>
        <v>7893</v>
      </c>
      <c r="I6" s="10" t="e">
        <f>#REF!</f>
        <v>#REF!</v>
      </c>
      <c r="J6" s="4" t="str">
        <f t="shared" si="7"/>
        <v>21.03.24</v>
      </c>
      <c r="O6">
        <v>0</v>
      </c>
      <c r="P6">
        <f t="shared" si="8"/>
        <v>0</v>
      </c>
      <c r="Q6">
        <f>31.21*10.764</f>
        <v>335.94443999999999</v>
      </c>
      <c r="R6" s="2">
        <v>3500000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337.88195999999999</v>
      </c>
      <c r="C7" s="4">
        <f t="shared" si="9"/>
        <v>371.67015600000002</v>
      </c>
      <c r="D7" s="4">
        <f t="shared" si="2"/>
        <v>446.00418719999999</v>
      </c>
      <c r="E7" s="15">
        <f t="shared" si="3"/>
        <v>4300000</v>
      </c>
      <c r="F7" s="16">
        <f t="shared" si="4"/>
        <v>12726</v>
      </c>
      <c r="G7" s="10">
        <f t="shared" si="5"/>
        <v>11569</v>
      </c>
      <c r="H7" s="10">
        <f t="shared" si="6"/>
        <v>9641</v>
      </c>
      <c r="I7" s="10" t="e">
        <f>#REF!</f>
        <v>#REF!</v>
      </c>
      <c r="J7" s="4" t="str">
        <f t="shared" si="7"/>
        <v>12.02.24</v>
      </c>
      <c r="O7">
        <v>0</v>
      </c>
      <c r="P7">
        <f t="shared" si="8"/>
        <v>0</v>
      </c>
      <c r="Q7">
        <f>31.39*10.764</f>
        <v>337.88195999999999</v>
      </c>
      <c r="R7" s="2">
        <v>4300000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506.12328000000002</v>
      </c>
      <c r="C8" s="4">
        <f t="shared" si="9"/>
        <v>556.73560800000007</v>
      </c>
      <c r="D8" s="4">
        <f t="shared" si="2"/>
        <v>668.08272960000011</v>
      </c>
      <c r="E8" s="15">
        <f t="shared" si="3"/>
        <v>4490000</v>
      </c>
      <c r="F8" s="10">
        <f t="shared" si="4"/>
        <v>8871</v>
      </c>
      <c r="G8" s="10">
        <f t="shared" si="5"/>
        <v>8065</v>
      </c>
      <c r="H8" s="10">
        <f t="shared" si="6"/>
        <v>6721</v>
      </c>
      <c r="I8" s="10" t="e">
        <f>#REF!</f>
        <v>#REF!</v>
      </c>
      <c r="J8" s="4" t="str">
        <f t="shared" si="7"/>
        <v>08.111.23</v>
      </c>
      <c r="O8">
        <v>0</v>
      </c>
      <c r="P8">
        <f t="shared" si="8"/>
        <v>0</v>
      </c>
      <c r="Q8">
        <f>47.02*10.764</f>
        <v>506.12328000000002</v>
      </c>
      <c r="R8" s="2">
        <v>4490000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317.96855999999997</v>
      </c>
      <c r="C9" s="4">
        <f t="shared" si="9"/>
        <v>349.76541600000002</v>
      </c>
      <c r="D9" s="4">
        <f t="shared" si="2"/>
        <v>419.7184992</v>
      </c>
      <c r="E9" s="15">
        <f t="shared" si="3"/>
        <v>3200000</v>
      </c>
      <c r="F9" s="10">
        <f t="shared" si="4"/>
        <v>10064</v>
      </c>
      <c r="G9" s="10">
        <f t="shared" si="5"/>
        <v>9149</v>
      </c>
      <c r="H9" s="10">
        <f t="shared" si="6"/>
        <v>7624</v>
      </c>
      <c r="I9" s="10" t="e">
        <f>#REF!</f>
        <v>#REF!</v>
      </c>
      <c r="J9" s="4" t="str">
        <f t="shared" si="7"/>
        <v>09.01.24</v>
      </c>
      <c r="O9">
        <v>0</v>
      </c>
      <c r="P9">
        <f t="shared" si="8"/>
        <v>0</v>
      </c>
      <c r="Q9">
        <f>29.54*10.764</f>
        <v>317.96855999999997</v>
      </c>
      <c r="R9" s="2">
        <v>3200000</v>
      </c>
      <c r="S9" s="8" t="s">
        <v>26</v>
      </c>
      <c r="T9" s="8"/>
    </row>
    <row r="10" spans="1:20" x14ac:dyDescent="0.25">
      <c r="A10" s="4">
        <f t="shared" si="0"/>
        <v>0</v>
      </c>
      <c r="B10" s="4">
        <f t="shared" si="1"/>
        <v>478.89035999999999</v>
      </c>
      <c r="C10" s="4">
        <f t="shared" si="9"/>
        <v>526.77939600000002</v>
      </c>
      <c r="D10" s="4">
        <f t="shared" si="2"/>
        <v>632.13527520000002</v>
      </c>
      <c r="E10" s="15">
        <f t="shared" si="3"/>
        <v>4498000</v>
      </c>
      <c r="F10" s="10">
        <f t="shared" si="4"/>
        <v>9393</v>
      </c>
      <c r="G10" s="10">
        <f t="shared" si="5"/>
        <v>8539</v>
      </c>
      <c r="H10" s="10">
        <f t="shared" si="6"/>
        <v>7116</v>
      </c>
      <c r="I10" s="10" t="e">
        <f>#REF!</f>
        <v>#REF!</v>
      </c>
      <c r="J10" s="4" t="str">
        <f t="shared" si="7"/>
        <v>08.11.23</v>
      </c>
      <c r="O10">
        <v>0</v>
      </c>
      <c r="P10">
        <f t="shared" si="8"/>
        <v>0</v>
      </c>
      <c r="Q10">
        <f>44.49*10.764</f>
        <v>478.89035999999999</v>
      </c>
      <c r="R10" s="2">
        <v>4498000</v>
      </c>
      <c r="S10" s="8" t="s">
        <v>27</v>
      </c>
      <c r="T10" s="8"/>
    </row>
    <row r="11" spans="1:20" x14ac:dyDescent="0.25">
      <c r="A11" s="4">
        <f t="shared" si="0"/>
        <v>0</v>
      </c>
      <c r="B11" s="4">
        <f t="shared" si="1"/>
        <v>690</v>
      </c>
      <c r="C11" s="4">
        <f t="shared" si="9"/>
        <v>759.00000000000011</v>
      </c>
      <c r="D11" s="4">
        <f t="shared" si="2"/>
        <v>910.80000000000007</v>
      </c>
      <c r="E11" s="15">
        <f t="shared" si="3"/>
        <v>6600000</v>
      </c>
      <c r="F11" s="10">
        <f t="shared" si="4"/>
        <v>9565</v>
      </c>
      <c r="G11" s="10">
        <f t="shared" si="5"/>
        <v>8696</v>
      </c>
      <c r="H11" s="10">
        <f t="shared" si="6"/>
        <v>7246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690</v>
      </c>
      <c r="R11" s="2">
        <v>6600000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260</v>
      </c>
      <c r="C12" s="4">
        <f t="shared" si="9"/>
        <v>286</v>
      </c>
      <c r="D12" s="4">
        <f t="shared" si="2"/>
        <v>343.2</v>
      </c>
      <c r="E12" s="15">
        <f t="shared" si="3"/>
        <v>3200000</v>
      </c>
      <c r="F12" s="10">
        <f t="shared" si="4"/>
        <v>12308</v>
      </c>
      <c r="G12" s="10">
        <f t="shared" si="5"/>
        <v>11189</v>
      </c>
      <c r="H12" s="10">
        <f t="shared" si="6"/>
        <v>9324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260</v>
      </c>
      <c r="R12" s="2">
        <v>3200000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450</v>
      </c>
      <c r="C13" s="4">
        <f t="shared" si="9"/>
        <v>495.00000000000006</v>
      </c>
      <c r="D13" s="4">
        <f t="shared" si="2"/>
        <v>594</v>
      </c>
      <c r="E13" s="15">
        <f t="shared" si="3"/>
        <v>6000000</v>
      </c>
      <c r="F13" s="16">
        <f t="shared" si="4"/>
        <v>13333</v>
      </c>
      <c r="G13" s="10">
        <f t="shared" si="5"/>
        <v>12121</v>
      </c>
      <c r="H13" s="10">
        <f t="shared" si="6"/>
        <v>10101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450</v>
      </c>
      <c r="R13" s="2">
        <v>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450</v>
      </c>
      <c r="C14" s="4">
        <f t="shared" si="9"/>
        <v>495.00000000000006</v>
      </c>
      <c r="D14" s="4">
        <f t="shared" ref="D14:D15" si="11">C14*1.2</f>
        <v>594</v>
      </c>
      <c r="E14" s="15">
        <f t="shared" ref="E14:E15" si="12">R14</f>
        <v>6500000</v>
      </c>
      <c r="F14" s="16">
        <f t="shared" ref="F14:F15" si="13">ROUND((E14/B14),0)</f>
        <v>14444</v>
      </c>
      <c r="G14" s="10">
        <f t="shared" ref="G14:G15" si="14">ROUND((E14/C14),0)</f>
        <v>13131</v>
      </c>
      <c r="H14" s="10">
        <f t="shared" ref="H14:H15" si="15">ROUND((E14/D14),0)</f>
        <v>10943</v>
      </c>
      <c r="I14" s="10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v>450</v>
      </c>
      <c r="R14" s="2">
        <v>6500000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10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P15/1.2</f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  <c r="I16" s="8"/>
    </row>
    <row r="17" spans="7:24" x14ac:dyDescent="0.25">
      <c r="G17" t="s">
        <v>13</v>
      </c>
    </row>
    <row r="19" spans="7:24" x14ac:dyDescent="0.25">
      <c r="G19" t="s">
        <v>19</v>
      </c>
      <c r="H19">
        <v>308</v>
      </c>
      <c r="I19">
        <f>28.64*10.764</f>
        <v>308.28095999999999</v>
      </c>
    </row>
    <row r="20" spans="7:24" x14ac:dyDescent="0.25">
      <c r="G20" t="s">
        <v>20</v>
      </c>
      <c r="H20">
        <v>30</v>
      </c>
      <c r="I20">
        <f>2.75*10.764</f>
        <v>29.600999999999999</v>
      </c>
      <c r="O20" t="s">
        <v>29</v>
      </c>
    </row>
    <row r="21" spans="7:24" x14ac:dyDescent="0.25">
      <c r="H21">
        <f>H20+H19</f>
        <v>338</v>
      </c>
      <c r="O21">
        <v>8.8699999999999992</v>
      </c>
      <c r="P21">
        <v>12.72</v>
      </c>
      <c r="Q21">
        <f>P21*O21</f>
        <v>112.82639999999999</v>
      </c>
    </row>
    <row r="22" spans="7:24" x14ac:dyDescent="0.25">
      <c r="G22" s="6" t="s">
        <v>21</v>
      </c>
      <c r="H22" s="6">
        <v>13500</v>
      </c>
      <c r="O22">
        <v>8.82</v>
      </c>
      <c r="P22">
        <v>2.87</v>
      </c>
      <c r="Q22">
        <f t="shared" ref="Q22:Q33" si="19">P22*O22</f>
        <v>25.313400000000001</v>
      </c>
    </row>
    <row r="23" spans="7:24" x14ac:dyDescent="0.25">
      <c r="G23" t="s">
        <v>22</v>
      </c>
      <c r="H23">
        <f>H22*H21</f>
        <v>4563000</v>
      </c>
      <c r="O23" s="4">
        <v>3.78</v>
      </c>
      <c r="P23" s="4">
        <v>5.6</v>
      </c>
      <c r="Q23" s="4">
        <f t="shared" si="19"/>
        <v>21.167999999999999</v>
      </c>
      <c r="R23" s="4" t="s">
        <v>30</v>
      </c>
    </row>
    <row r="24" spans="7:24" x14ac:dyDescent="0.25">
      <c r="O24">
        <v>6.45</v>
      </c>
      <c r="P24" s="11">
        <v>6.77</v>
      </c>
      <c r="Q24">
        <f t="shared" si="19"/>
        <v>43.666499999999999</v>
      </c>
      <c r="R24" s="13"/>
      <c r="T24" s="11"/>
      <c r="U24" s="11"/>
      <c r="V24" s="11"/>
      <c r="W24" s="11"/>
      <c r="X24" s="11"/>
    </row>
    <row r="25" spans="7:24" x14ac:dyDescent="0.25">
      <c r="O25">
        <v>8.7799999999999994</v>
      </c>
      <c r="P25" s="11">
        <v>9.6999999999999993</v>
      </c>
      <c r="Q25">
        <f t="shared" si="19"/>
        <v>85.165999999999983</v>
      </c>
      <c r="R25" s="14"/>
      <c r="T25" s="14"/>
      <c r="U25" s="14"/>
      <c r="V25" s="11"/>
      <c r="W25" s="11"/>
      <c r="X25" s="11"/>
    </row>
    <row r="26" spans="7:24" x14ac:dyDescent="0.25">
      <c r="O26">
        <v>3.72</v>
      </c>
      <c r="P26" s="11">
        <v>5.56</v>
      </c>
      <c r="Q26">
        <f t="shared" si="19"/>
        <v>20.683199999999999</v>
      </c>
      <c r="R26" s="11"/>
      <c r="T26" s="11"/>
      <c r="U26" s="11"/>
      <c r="V26" s="11"/>
      <c r="W26" s="11"/>
      <c r="X26" s="11"/>
    </row>
    <row r="27" spans="7:24" x14ac:dyDescent="0.25">
      <c r="G27" t="s">
        <v>14</v>
      </c>
      <c r="J27" t="s">
        <v>28</v>
      </c>
      <c r="P27" s="11"/>
      <c r="Q27">
        <f>SUM(Q21:Q26)</f>
        <v>308.82349999999997</v>
      </c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4251000</v>
      </c>
      <c r="P28" s="11"/>
      <c r="Q28">
        <f t="shared" si="19"/>
        <v>0</v>
      </c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255100</v>
      </c>
      <c r="N29" t="s">
        <v>31</v>
      </c>
      <c r="O29">
        <v>2</v>
      </c>
      <c r="P29" s="11">
        <v>8.6999999999999993</v>
      </c>
      <c r="Q29">
        <f t="shared" si="19"/>
        <v>17.399999999999999</v>
      </c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>
        <v>30000</v>
      </c>
      <c r="O30">
        <v>2</v>
      </c>
      <c r="P30" s="11">
        <v>6.6</v>
      </c>
      <c r="Q30">
        <f t="shared" si="19"/>
        <v>13.2</v>
      </c>
      <c r="R30" s="11"/>
      <c r="T30" s="11"/>
      <c r="U30" s="11"/>
      <c r="V30" s="11"/>
      <c r="W30" s="11"/>
      <c r="X30" s="11"/>
    </row>
    <row r="31" spans="7:24" x14ac:dyDescent="0.25">
      <c r="G31" t="s">
        <v>18</v>
      </c>
      <c r="H31">
        <f>SUM(H28:H30)</f>
        <v>4536100</v>
      </c>
      <c r="O31">
        <v>3</v>
      </c>
      <c r="P31" s="11">
        <v>8.8000000000000007</v>
      </c>
      <c r="Q31">
        <f t="shared" si="19"/>
        <v>26.400000000000002</v>
      </c>
      <c r="R31" s="11"/>
      <c r="T31" s="11"/>
      <c r="U31" s="11"/>
      <c r="V31" s="11"/>
      <c r="W31" s="11"/>
      <c r="X31" s="11"/>
    </row>
    <row r="32" spans="7:24" x14ac:dyDescent="0.25">
      <c r="P32" s="11"/>
      <c r="Q32">
        <f>Q31+Q30+Q29+Q27</f>
        <v>365.82349999999997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>
        <f t="shared" si="19"/>
        <v>0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43204-B39A-44EE-8FED-C9E57F60AC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2024-07-06T08:31:15Z</dcterms:modified>
</cp:coreProperties>
</file>