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uly 2024\SWATI CHANDRAKANT KOLEKAR - SBI\"/>
    </mc:Choice>
  </mc:AlternateContent>
  <xr:revisionPtr revIDLastSave="0" documentId="13_ncr:1_{0DD5C4BE-7A02-4681-B837-EC3E2C07C66A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T13" i="15" l="1"/>
  <c r="T18" i="14"/>
  <c r="T12" i="13"/>
  <c r="G31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<sst xmlns="http://schemas.openxmlformats.org/spreadsheetml/2006/main" count="50" uniqueCount="44">
  <si>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</si>
  <si>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</si>
  <si>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</si>
  <si>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</si>
  <si>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</si>
  <si>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</si>
  <si>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</si>
  <si>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</si>
  <si>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</si>
  <si>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</si>
  <si>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</si>
  <si>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</si>
  <si>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</si>
  <si>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</si>
  <si>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</si>
  <si>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</si>
  <si>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</si>
  <si>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</si>
  <si>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</si>
  <si>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</si>
  <si>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</si>
  <si>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</si>
  <si>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</si>
  <si>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</si>
  <si>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</si>
  <si>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</si>
  <si>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</si>
  <si>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</si>
  <si>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</si>
  <si>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</si>
  <si>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</si>
  <si>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</si>
  <si>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</si>
  <si>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</si>
  <si>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</si>
  <si>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</si>
  <si>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</si>
  <si>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</si>
  <si>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</si>
  <si>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RASMECCC Panvel ) -  SWATI CHANDRAKANT KOLEKAR</t>
  </si>
  <si>
    <t>Agree CA</t>
  </si>
  <si>
    <t>As per Rera</t>
  </si>
  <si>
    <t>Value dicuss with Umang Sir</t>
  </si>
  <si>
    <t>FMV 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</si>
</sst>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5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41</xdr:row>
      <xdr:rowOff>58184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2942894-49AB-4609-A83E-837CC1D05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741148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258402</xdr:colOff>
      <xdr:row>45</xdr:row>
      <xdr:rowOff>124879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90A9F6A-B5DC-4969-B17A-05F6761BBB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92802" cy="755437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325086</xdr:colOff>
      <xdr:row>39</xdr:row>
      <xdr:rowOff>172484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3E2CF3-2CCF-496C-B7A1-7B58D11FB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59486" cy="741148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14</xdr:col>
      <xdr:colOff>496475</xdr:colOff>
      <xdr:row>40</xdr:row>
      <xdr:rowOff>162985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CFE284-DB56-4981-A9B2-710C91E334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421275" cy="725911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144086</xdr:colOff>
      <xdr:row>48</xdr:row>
      <xdr:rowOff>153511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2D7C74-BE85-496B-9C45-D02203589A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678486" cy="796401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22</xdr:col>
      <xdr:colOff>182362</xdr:colOff>
      <xdr:row>39</xdr:row>
      <xdr:rowOff>115353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521714-FB5A-45C8-9280-4F6410E976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935962" cy="754485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10</xdr:col>
      <xdr:colOff>267503</xdr:colOff>
      <xdr:row>43</xdr:row>
      <xdr:rowOff>96380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DE4AA3-F7AA-4AE1-A39C-8A42FF3B22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5753903" cy="80973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4" zoomScaleNormal="100" workbookViewId="0">
      <selection activeCell="I25" sqref="I2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7.710937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471</v>
      </c>
      <c r="C3" s="4">
        <f>B3*1.2</f>
        <v>565.19999999999993</v>
      </c>
      <c r="D3" s="4">
        <f t="shared" ref="D3:D14" si="2">C3*1.2</f>
        <v>678.2399999999999</v>
      </c>
      <c r="E3" s="5">
        <f t="shared" ref="E3:E14" si="3">R3</f>
        <v>2009700</v>
      </c>
      <c r="F3" s="9">
        <f t="shared" ref="F3:F14" si="4">ROUND((E3/B3),0)</f>
        <v>4267</v>
      </c>
      <c r="G3" s="9">
        <f t="shared" ref="G3:G14" si="5">ROUND((E3/C3),0)</f>
        <v>3556</v>
      </c>
      <c r="H3" s="9">
        <f t="shared" ref="H3:H14" si="6">ROUND((E3/D3),0)</f>
        <v>2963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471</v>
      </c>
      <c r="R3" s="2">
        <v>2009700</v>
      </c>
    </row>
    <row r="4" spans="1:20" x14ac:dyDescent="0.25">
      <c r="A4" s="4">
        <f t="shared" ref="A4:A9" si="9">N4</f>
        <v>0</v>
      </c>
      <c r="B4" s="4">
        <f t="shared" ref="B4:B9" si="10">Q4</f>
        <v>297</v>
      </c>
      <c r="C4" s="4">
        <f t="shared" ref="C4:C9" si="11">B4*1.2</f>
        <v>356.4</v>
      </c>
      <c r="D4" s="4">
        <f t="shared" ref="D4:D9" si="12">C4*1.2</f>
        <v>427.67999999999995</v>
      </c>
      <c r="E4" s="5">
        <f t="shared" ref="E4:E9" si="13">R4</f>
        <v>1483700</v>
      </c>
      <c r="F4" s="9">
        <f t="shared" ref="F4:F9" si="14">ROUND((E4/B4),0)</f>
        <v>4996</v>
      </c>
      <c r="G4" s="9">
        <f t="shared" ref="G4:G9" si="15">ROUND((E4/C4),0)</f>
        <v>4163</v>
      </c>
      <c r="H4" s="9">
        <f t="shared" ref="H4:H9" si="16">ROUND((E4/D4),0)</f>
        <v>3469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297</v>
      </c>
      <c r="R4" s="2">
        <v>1483700</v>
      </c>
    </row>
    <row r="5" spans="1:20" s="47" customFormat="1" x14ac:dyDescent="0.25">
      <c r="A5" s="45">
        <f t="shared" si="9"/>
        <v>0</v>
      </c>
      <c r="B5" s="45">
        <f t="shared" si="10"/>
        <v>471</v>
      </c>
      <c r="C5" s="45">
        <f t="shared" si="11"/>
        <v>565.19999999999993</v>
      </c>
      <c r="D5" s="45">
        <f t="shared" si="12"/>
        <v>678.2399999999999</v>
      </c>
      <c r="E5" s="46">
        <f t="shared" si="13"/>
        <v>2359700</v>
      </c>
      <c r="F5" s="45">
        <f t="shared" si="14"/>
        <v>5010</v>
      </c>
      <c r="G5" s="45">
        <f t="shared" si="15"/>
        <v>4175</v>
      </c>
      <c r="H5" s="45">
        <f t="shared" si="16"/>
        <v>3479</v>
      </c>
      <c r="I5" s="45" t="e">
        <f>#REF!</f>
        <v>#REF!</v>
      </c>
      <c r="J5" s="45">
        <f t="shared" si="17"/>
        <v>0</v>
      </c>
      <c r="O5" s="47">
        <v>0</v>
      </c>
      <c r="P5" s="47">
        <f t="shared" si="18"/>
        <v>0</v>
      </c>
      <c r="Q5" s="47">
        <v>471</v>
      </c>
      <c r="R5" s="48">
        <v>2359700</v>
      </c>
    </row>
    <row r="6" spans="1:20" x14ac:dyDescent="0.25">
      <c r="A6" s="4">
        <f t="shared" si="9"/>
        <v>0</v>
      </c>
      <c r="B6" s="4">
        <f t="shared" si="10"/>
        <v>472</v>
      </c>
      <c r="C6" s="4">
        <f t="shared" si="11"/>
        <v>566.4</v>
      </c>
      <c r="D6" s="4">
        <f t="shared" si="12"/>
        <v>679.68</v>
      </c>
      <c r="E6" s="5">
        <f t="shared" si="13"/>
        <v>2399700</v>
      </c>
      <c r="F6" s="9">
        <f t="shared" si="14"/>
        <v>5084</v>
      </c>
      <c r="G6" s="9">
        <f t="shared" si="15"/>
        <v>4237</v>
      </c>
      <c r="H6" s="9">
        <f t="shared" si="16"/>
        <v>3531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v>472</v>
      </c>
      <c r="R6" s="2">
        <v>2399700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ref="Q4:Q9" si="19">P7/1.2</f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s="47" customFormat="1" x14ac:dyDescent="0.25">
      <c r="A16" s="45">
        <f t="shared" ref="A16:A28" si="32">N16</f>
        <v>0</v>
      </c>
      <c r="B16" s="45">
        <f t="shared" ref="B16:B28" si="33">Q16</f>
        <v>323</v>
      </c>
      <c r="C16" s="45">
        <f>B16*1.2</f>
        <v>387.59999999999997</v>
      </c>
      <c r="D16" s="45">
        <f t="shared" ref="D16:D28" si="34">C16*1.2</f>
        <v>465.11999999999995</v>
      </c>
      <c r="E16" s="46">
        <f t="shared" ref="E16:E28" si="35">R16</f>
        <v>3482000</v>
      </c>
      <c r="F16" s="45">
        <f t="shared" ref="F16:F28" si="36">ROUND((E16/B16),0)</f>
        <v>10780</v>
      </c>
      <c r="G16" s="45">
        <f t="shared" ref="G16:G28" si="37">ROUND((E16/C16),0)</f>
        <v>8983</v>
      </c>
      <c r="H16" s="45">
        <f t="shared" ref="H16:H28" si="38">ROUND((E16/D16),0)</f>
        <v>7486</v>
      </c>
      <c r="I16" s="45" t="e">
        <f>#REF!</f>
        <v>#REF!</v>
      </c>
      <c r="J16" s="45">
        <f t="shared" ref="J16:J28" si="39">S16</f>
        <v>0</v>
      </c>
      <c r="O16" s="47">
        <v>0</v>
      </c>
      <c r="P16" s="47">
        <f t="shared" ref="P16:Q28" si="40">O16/1.2</f>
        <v>0</v>
      </c>
      <c r="Q16" s="47">
        <v>323</v>
      </c>
      <c r="R16" s="48">
        <v>3482000</v>
      </c>
    </row>
    <row r="17" spans="1:24" s="47" customFormat="1" x14ac:dyDescent="0.25">
      <c r="A17" s="45">
        <f t="shared" si="32"/>
        <v>0</v>
      </c>
      <c r="B17" s="45">
        <f t="shared" si="33"/>
        <v>437</v>
      </c>
      <c r="C17" s="45">
        <f t="shared" ref="C17:C28" si="41">B17*1.2</f>
        <v>524.4</v>
      </c>
      <c r="D17" s="45">
        <f t="shared" si="34"/>
        <v>629.28</v>
      </c>
      <c r="E17" s="46">
        <f t="shared" si="35"/>
        <v>4000000</v>
      </c>
      <c r="F17" s="45">
        <f t="shared" si="36"/>
        <v>9153</v>
      </c>
      <c r="G17" s="45">
        <f t="shared" si="37"/>
        <v>7628</v>
      </c>
      <c r="H17" s="45">
        <f t="shared" si="38"/>
        <v>6356</v>
      </c>
      <c r="I17" s="45" t="e">
        <f>#REF!</f>
        <v>#REF!</v>
      </c>
      <c r="J17" s="45">
        <f t="shared" si="39"/>
        <v>0</v>
      </c>
      <c r="O17" s="47">
        <v>0</v>
      </c>
      <c r="P17" s="47">
        <f t="shared" si="40"/>
        <v>0</v>
      </c>
      <c r="Q17" s="47">
        <v>437</v>
      </c>
      <c r="R17" s="48">
        <v>4000000</v>
      </c>
    </row>
    <row r="18" spans="1:24" x14ac:dyDescent="0.25">
      <c r="A18" s="4">
        <f t="shared" si="32"/>
        <v>0</v>
      </c>
      <c r="B18" s="4">
        <f t="shared" si="33"/>
        <v>0</v>
      </c>
      <c r="C18" s="4">
        <f t="shared" si="41"/>
        <v>0</v>
      </c>
      <c r="D18" s="4">
        <f t="shared" si="34"/>
        <v>0</v>
      </c>
      <c r="E18" s="5">
        <f t="shared" si="35"/>
        <v>0</v>
      </c>
      <c r="F18" s="9" t="e">
        <f t="shared" si="36"/>
        <v>#DIV/0!</v>
      </c>
      <c r="G18" s="9" t="e">
        <f t="shared" si="37"/>
        <v>#DIV/0!</v>
      </c>
      <c r="H18" s="9" t="e">
        <f t="shared" si="38"/>
        <v>#DIV/0!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f t="shared" si="40"/>
        <v>0</v>
      </c>
      <c r="R18" s="2">
        <v>0</v>
      </c>
    </row>
    <row r="19" spans="1:24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9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7000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E31" t="s">
        <v>40</v>
      </c>
      <c r="F31" s="7">
        <v>27.2</v>
      </c>
      <c r="G31">
        <f>F31*10.764</f>
        <v>292.7808</v>
      </c>
      <c r="S31" s="10"/>
      <c r="T31" s="10"/>
      <c r="U31" s="17" t="s">
        <v>15</v>
      </c>
      <c r="V31" s="18"/>
      <c r="W31" s="19">
        <f>W29-W30</f>
        <v>4500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15:25" ht="15.75" x14ac:dyDescent="0.25">
      <c r="S33" s="10"/>
      <c r="T33" s="10"/>
      <c r="U33" s="17" t="s">
        <v>17</v>
      </c>
      <c r="V33" s="23"/>
      <c r="W33" s="24">
        <f>X33-X34</f>
        <v>-1</v>
      </c>
      <c r="X33" s="25">
        <v>2024</v>
      </c>
    </row>
    <row r="34" spans="15:25" ht="15.75" x14ac:dyDescent="0.25">
      <c r="S34" s="10"/>
      <c r="T34" s="10"/>
      <c r="U34" s="17" t="s">
        <v>18</v>
      </c>
      <c r="V34" s="23"/>
      <c r="W34" s="24">
        <f>W35-W33</f>
        <v>61</v>
      </c>
      <c r="X34" s="24">
        <v>2025</v>
      </c>
      <c r="Y34" t="s">
        <v>41</v>
      </c>
    </row>
    <row r="35" spans="1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15:25" ht="39" customHeight="1" x14ac:dyDescent="0.25">
      <c r="P36" s="42" t="s">
        <v>39</v>
      </c>
      <c r="Q36" s="42"/>
      <c r="R36" s="42"/>
      <c r="S36" s="42"/>
      <c r="T36" s="43"/>
      <c r="U36" s="21" t="s">
        <v>20</v>
      </c>
      <c r="V36" s="23"/>
      <c r="W36" s="24">
        <f>90*W33/W35</f>
        <v>-1.5</v>
      </c>
      <c r="X36" s="24"/>
    </row>
    <row r="37" spans="15:25" ht="15.75" x14ac:dyDescent="0.25">
      <c r="U37" s="17"/>
      <c r="V37" s="26"/>
      <c r="W37" s="27">
        <v>0</v>
      </c>
      <c r="X37" s="27"/>
    </row>
    <row r="38" spans="15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1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15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4500</v>
      </c>
      <c r="X40" s="22"/>
    </row>
    <row r="41" spans="15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15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7000</v>
      </c>
      <c r="X42" s="22"/>
    </row>
    <row r="43" spans="15:25" ht="15.75" x14ac:dyDescent="0.25">
      <c r="S43" s="10"/>
      <c r="T43" s="10"/>
      <c r="U43" s="23"/>
      <c r="V43" s="23"/>
      <c r="W43" s="24"/>
      <c r="X43" s="24"/>
    </row>
    <row r="44" spans="15:25" ht="15.75" x14ac:dyDescent="0.25">
      <c r="S44" s="10"/>
      <c r="T44" s="10"/>
      <c r="U44" s="28" t="s">
        <v>37</v>
      </c>
      <c r="V44" s="30"/>
      <c r="W44" s="25">
        <v>293</v>
      </c>
      <c r="X44" s="24"/>
    </row>
    <row r="45" spans="15:25" ht="15.75" x14ac:dyDescent="0.25">
      <c r="P45" s="13" t="s">
        <v>29</v>
      </c>
      <c r="Q45" s="44" t="s">
        <v>42</v>
      </c>
      <c r="R45" s="44"/>
      <c r="S45" s="44"/>
      <c r="T45" s="11"/>
      <c r="U45" s="17" t="s">
        <v>43</v>
      </c>
      <c r="V45" s="31"/>
      <c r="W45" s="32">
        <f>W42*W44+X46</f>
        <v>2051000</v>
      </c>
      <c r="X45" s="33"/>
    </row>
    <row r="46" spans="15:25" ht="15.75" x14ac:dyDescent="0.25">
      <c r="Q46" s="44"/>
      <c r="R46" s="44"/>
      <c r="S46" s="44"/>
      <c r="T46" s="10"/>
      <c r="U46" s="17" t="s">
        <v>24</v>
      </c>
      <c r="V46" s="23"/>
      <c r="W46" s="34">
        <f>W45*0.9</f>
        <v>1845900</v>
      </c>
      <c r="X46" s="35"/>
    </row>
    <row r="47" spans="15:25" ht="15.75" x14ac:dyDescent="0.25">
      <c r="Q47" s="44"/>
      <c r="R47" s="44"/>
      <c r="S47" s="44"/>
      <c r="T47" s="10"/>
      <c r="U47" s="17" t="s">
        <v>25</v>
      </c>
      <c r="V47" s="23"/>
      <c r="W47" s="34">
        <f>W45*0.8</f>
        <v>1640800</v>
      </c>
      <c r="X47" s="34"/>
    </row>
    <row r="48" spans="15:25" ht="15.75" x14ac:dyDescent="0.25">
      <c r="O48" s="10"/>
      <c r="P48" s="10"/>
      <c r="Q48" s="44"/>
      <c r="R48" s="44"/>
      <c r="S48" s="44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732500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4272.916666666667</v>
      </c>
      <c r="X51" s="34"/>
    </row>
  </sheetData>
  <mergeCells count="4">
    <mergeCell ref="A15:R15"/>
    <mergeCell ref="A2:R2"/>
    <mergeCell ref="P36:T36"/>
    <mergeCell ref="Q45:S48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2:T44"/>
  <sheetViews>
    <sheetView zoomScaleNormal="100" workbookViewId="0">
      <selection activeCell="U16" sqref="U16"/>
    </sheetView>
  </sheetViews>
  <sheetFormatPr defaultRowHeight="15" x14ac:dyDescent="0.25"/>
  <sheetData>
    <row r="12" spans="19:20" x14ac:dyDescent="0.25">
      <c r="S12">
        <v>43.74</v>
      </c>
      <c r="T12">
        <f>S12*10.764</f>
        <v>470.81736000000001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S18:T18"/>
  <sheetViews>
    <sheetView topLeftCell="A6" workbookViewId="0">
      <selection activeCell="Y26" sqref="Y26"/>
    </sheetView>
  </sheetViews>
  <sheetFormatPr defaultRowHeight="15" x14ac:dyDescent="0.25"/>
  <sheetData>
    <row r="18" spans="19:20" x14ac:dyDescent="0.25">
      <c r="S18">
        <v>27.48</v>
      </c>
      <c r="T18">
        <f>S18*10.764</f>
        <v>295.79471999999998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T13"/>
  <sheetViews>
    <sheetView zoomScaleNormal="100" workbookViewId="0">
      <selection activeCell="X32" sqref="X32"/>
    </sheetView>
  </sheetViews>
  <sheetFormatPr defaultRowHeight="15" x14ac:dyDescent="0.25"/>
  <sheetData>
    <row r="2" spans="1:20" x14ac:dyDescent="0.25">
      <c r="A2" s="6"/>
    </row>
    <row r="13" spans="1:20" x14ac:dyDescent="0.25">
      <c r="S13">
        <v>43.74</v>
      </c>
      <c r="T13">
        <f>S13*10.764</f>
        <v>470.81736000000001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T23" sqref="T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7" zoomScaleNormal="100" workbookViewId="0">
      <selection activeCell="AA12" sqref="AA1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O15" sqref="O15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2024-07-05T10:38:53Z</dcterms:modified>
</cp:coreProperties>
</file>