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Narimanpoint Overseas\Geeta Nair\"/>
    </mc:Choice>
  </mc:AlternateContent>
  <xr:revisionPtr revIDLastSave="0" documentId="13_ncr:1_{7EFB507B-7E17-41C3-9CA4-ECDCB19508A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1" sheetId="23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7" i="4" l="1"/>
  <c r="U7" i="4"/>
  <c r="Q7" i="4"/>
  <c r="T7" i="4"/>
  <c r="I23" i="4" l="1"/>
  <c r="I21" i="4"/>
  <c r="J20" i="4"/>
  <c r="J19" i="4"/>
  <c r="I2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<sst xmlns="http://schemas.openxmlformats.org/spreadsheetml/2006/main" count="28" uniqueCount="25">
  <si>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</si>
  <si>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</si>
  <si>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</si>
  <si>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</si>
  <si>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</si>
  <si>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</si>
  <si>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</si>
  <si>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</si>
  <si>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</si>
  <si>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</si>
  <si>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</si>
  <si>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</si>
  <si>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</si>
  <si>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2706, 27th Floor, Wing - A, Titlis Monte SOuth, Khatau Mill Comp, Near FIre Brigade, Village - Byculla, </t>
  </si>
  <si>
    <t>agreement - 27.06.24</t>
  </si>
  <si>
    <t>av</t>
  </si>
  <si>
    <t>sd</t>
  </si>
  <si>
    <t>rd</t>
  </si>
  <si>
    <t>bv</t>
  </si>
  <si>
    <t>rera ca</t>
  </si>
  <si>
    <t>deck .terr</t>
  </si>
  <si>
    <t>1 car parking</t>
  </si>
  <si>
    <t>rate</t>
  </si>
  <si>
    <t>fmv</t>
  </si>
  <si>
    <t>oc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</si>
</sst>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50</xdr:row>
      <xdr:rowOff>10792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3E0FE9-83B2-4FB8-881A-49EB2880F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9078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296592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8A3CF8-EBB5-434D-B8C2-E1528FC1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40592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334698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B2EA2-4AF4-48DF-AE6A-CFC6553E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78698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610A7-7DE4-4239-ADF0-B870A2CA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239434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995ADE-723E-4922-A41B-21202758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83434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749A9A-F51D-44DA-BA66-AB3FF1E2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P24" sqref="P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1194</v>
      </c>
      <c r="C2" s="4">
        <f>B2*1.2</f>
        <v>1432.8</v>
      </c>
      <c r="D2" s="4">
        <f t="shared" ref="D2:D13" si="2">C2*1.2</f>
        <v>1719.36</v>
      </c>
      <c r="E2" s="5">
        <f t="shared" ref="E2:E13" si="3">R2</f>
        <v>49000000</v>
      </c>
      <c r="F2" s="10">
        <f t="shared" ref="F2:F13" si="4">ROUND((E2/B2),0)</f>
        <v>41039</v>
      </c>
      <c r="G2" s="10">
        <f t="shared" ref="G2:G13" si="5">ROUND((E2/C2),0)</f>
        <v>34199</v>
      </c>
      <c r="H2" s="10">
        <f t="shared" ref="H2:H13" si="6">ROUND((E2/D2),0)</f>
        <v>28499</v>
      </c>
      <c r="I2" s="4" t="e">
        <f>#REF!</f>
        <v>#REF!</v>
      </c>
      <c r="J2" s="4">
        <f t="shared" ref="J2:J13" si="7">S2</f>
        <v>21</v>
      </c>
      <c r="O2">
        <v>0</v>
      </c>
      <c r="P2">
        <f t="shared" ref="P2:P12" si="8">O2/1.2</f>
        <v>0</v>
      </c>
      <c r="Q2">
        <v>1194</v>
      </c>
      <c r="R2" s="2">
        <v>49000000</v>
      </c>
      <c r="S2" s="8">
        <v>21</v>
      </c>
      <c r="T2" s="8"/>
    </row>
    <row r="3" spans="1:22" x14ac:dyDescent="0.25">
      <c r="A3" s="4">
        <f t="shared" si="0"/>
        <v>0</v>
      </c>
      <c r="B3" s="4">
        <f t="shared" si="1"/>
        <v>1194</v>
      </c>
      <c r="C3" s="4">
        <f t="shared" ref="C3:C15" si="9">B3*1.2</f>
        <v>1432.8</v>
      </c>
      <c r="D3" s="4">
        <f t="shared" si="2"/>
        <v>1719.36</v>
      </c>
      <c r="E3" s="5">
        <f t="shared" si="3"/>
        <v>56100000</v>
      </c>
      <c r="F3" s="10">
        <f t="shared" si="4"/>
        <v>46985</v>
      </c>
      <c r="G3" s="10">
        <f t="shared" si="5"/>
        <v>39154</v>
      </c>
      <c r="H3" s="10">
        <f t="shared" si="6"/>
        <v>32628</v>
      </c>
      <c r="I3" s="4" t="e">
        <f>#REF!</f>
        <v>#REF!</v>
      </c>
      <c r="J3" s="4">
        <f t="shared" si="7"/>
        <v>58</v>
      </c>
      <c r="O3">
        <v>0</v>
      </c>
      <c r="P3">
        <f t="shared" si="8"/>
        <v>0</v>
      </c>
      <c r="Q3">
        <v>1194</v>
      </c>
      <c r="R3" s="2">
        <v>56100000</v>
      </c>
      <c r="S3" s="8">
        <v>58</v>
      </c>
      <c r="T3" s="8"/>
    </row>
    <row r="4" spans="1:22" x14ac:dyDescent="0.25">
      <c r="A4" s="4">
        <f t="shared" si="0"/>
        <v>0</v>
      </c>
      <c r="B4" s="4">
        <f t="shared" si="1"/>
        <v>1192</v>
      </c>
      <c r="C4" s="4">
        <f t="shared" si="9"/>
        <v>1430.3999999999999</v>
      </c>
      <c r="D4" s="4">
        <f t="shared" si="2"/>
        <v>1716.4799999999998</v>
      </c>
      <c r="E4" s="5">
        <f t="shared" si="3"/>
        <v>50400000</v>
      </c>
      <c r="F4" s="10">
        <f t="shared" si="4"/>
        <v>42282</v>
      </c>
      <c r="G4" s="10">
        <f t="shared" si="5"/>
        <v>35235</v>
      </c>
      <c r="H4" s="10">
        <f t="shared" si="6"/>
        <v>29362</v>
      </c>
      <c r="I4" s="4" t="e">
        <f>#REF!</f>
        <v>#REF!</v>
      </c>
      <c r="J4" s="4">
        <f t="shared" si="7"/>
        <v>52</v>
      </c>
      <c r="O4">
        <v>0</v>
      </c>
      <c r="P4">
        <f t="shared" si="8"/>
        <v>0</v>
      </c>
      <c r="Q4">
        <v>1192</v>
      </c>
      <c r="R4" s="2">
        <v>50400000</v>
      </c>
      <c r="S4" s="8">
        <v>52</v>
      </c>
      <c r="T4" s="8"/>
    </row>
    <row r="5" spans="1:22" x14ac:dyDescent="0.25">
      <c r="A5" s="4">
        <f t="shared" si="0"/>
        <v>0</v>
      </c>
      <c r="B5" s="4">
        <f t="shared" si="1"/>
        <v>1067</v>
      </c>
      <c r="C5" s="4">
        <f t="shared" si="9"/>
        <v>1280.3999999999999</v>
      </c>
      <c r="D5" s="4">
        <f t="shared" si="2"/>
        <v>1536.4799999999998</v>
      </c>
      <c r="E5" s="5">
        <f t="shared" si="3"/>
        <v>41200000</v>
      </c>
      <c r="F5" s="15">
        <f t="shared" si="4"/>
        <v>38613</v>
      </c>
      <c r="G5" s="10">
        <f t="shared" si="5"/>
        <v>32177</v>
      </c>
      <c r="H5" s="10">
        <f t="shared" si="6"/>
        <v>26815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1067</v>
      </c>
      <c r="R5" s="2">
        <v>41200000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1194</v>
      </c>
      <c r="C6" s="4">
        <f t="shared" si="9"/>
        <v>1432.8</v>
      </c>
      <c r="D6" s="4">
        <f t="shared" si="2"/>
        <v>1719.36</v>
      </c>
      <c r="E6" s="5">
        <f t="shared" si="3"/>
        <v>44500000</v>
      </c>
      <c r="F6" s="15">
        <f t="shared" si="4"/>
        <v>37270</v>
      </c>
      <c r="G6" s="10">
        <f t="shared" si="5"/>
        <v>31058</v>
      </c>
      <c r="H6" s="10">
        <f t="shared" si="6"/>
        <v>25882</v>
      </c>
      <c r="I6" s="4" t="e">
        <f>#REF!</f>
        <v>#REF!</v>
      </c>
      <c r="J6" s="4">
        <f t="shared" si="7"/>
        <v>32</v>
      </c>
      <c r="O6">
        <v>0</v>
      </c>
      <c r="P6">
        <f t="shared" si="8"/>
        <v>0</v>
      </c>
      <c r="Q6">
        <v>1194</v>
      </c>
      <c r="R6" s="2">
        <v>44500000</v>
      </c>
      <c r="S6" s="8">
        <v>32</v>
      </c>
      <c r="T6" s="8"/>
    </row>
    <row r="7" spans="1:22" x14ac:dyDescent="0.25">
      <c r="A7" s="4">
        <f t="shared" si="0"/>
        <v>0</v>
      </c>
      <c r="B7" s="4">
        <f t="shared" si="1"/>
        <v>1564.7626799999996</v>
      </c>
      <c r="C7" s="4">
        <f t="shared" si="9"/>
        <v>1877.7152159999994</v>
      </c>
      <c r="D7" s="4">
        <f t="shared" si="2"/>
        <v>2253.258259199999</v>
      </c>
      <c r="E7" s="5">
        <f t="shared" si="3"/>
        <v>62500000</v>
      </c>
      <c r="F7" s="15">
        <f t="shared" si="4"/>
        <v>39942</v>
      </c>
      <c r="G7" s="10">
        <f t="shared" si="5"/>
        <v>33285</v>
      </c>
      <c r="H7" s="10">
        <f t="shared" si="6"/>
        <v>27738</v>
      </c>
      <c r="I7" s="4" t="e">
        <f>#REF!</f>
        <v>#REF!</v>
      </c>
      <c r="J7" s="4">
        <f t="shared" si="7"/>
        <v>33</v>
      </c>
      <c r="O7">
        <v>0</v>
      </c>
      <c r="P7">
        <f t="shared" si="8"/>
        <v>0</v>
      </c>
      <c r="Q7">
        <f>T7*10.764</f>
        <v>1564.7626799999996</v>
      </c>
      <c r="R7" s="2">
        <v>62500000</v>
      </c>
      <c r="S7" s="8">
        <v>33</v>
      </c>
      <c r="T7" s="8">
        <f>137.95+7.42</f>
        <v>145.36999999999998</v>
      </c>
      <c r="U7" s="2">
        <f>R7+3750000+30000</f>
        <v>66280000</v>
      </c>
      <c r="V7">
        <f>U7/Q7</f>
        <v>42357.860937736586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19</v>
      </c>
      <c r="I19">
        <v>1165</v>
      </c>
      <c r="J19">
        <f>108.22*10.764</f>
        <v>1164.8800799999999</v>
      </c>
    </row>
    <row r="20" spans="7:24" x14ac:dyDescent="0.25">
      <c r="H20" t="s">
        <v>20</v>
      </c>
      <c r="I20">
        <v>27</v>
      </c>
      <c r="J20">
        <f>2.51*10.764</f>
        <v>27.017639999999997</v>
      </c>
      <c r="N20" t="s">
        <v>21</v>
      </c>
    </row>
    <row r="21" spans="7:24" x14ac:dyDescent="0.25">
      <c r="I21">
        <f>I20+I19</f>
        <v>1192</v>
      </c>
    </row>
    <row r="22" spans="7:24" x14ac:dyDescent="0.25">
      <c r="G22" s="6"/>
      <c r="H22" s="6" t="s">
        <v>22</v>
      </c>
      <c r="I22">
        <v>37500</v>
      </c>
    </row>
    <row r="23" spans="7:24" x14ac:dyDescent="0.25">
      <c r="H23" t="s">
        <v>23</v>
      </c>
      <c r="I23">
        <f>I22*I21</f>
        <v>44700000</v>
      </c>
      <c r="P23" t="s">
        <v>24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40856117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I27">
        <v>2042900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18</v>
      </c>
      <c r="I29">
        <f>SUM(I26:I28)</f>
        <v>42929017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Sheet11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2024-07-10T09:03:24Z</dcterms:modified>
</cp:coreProperties>
</file>