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Naupada\Vishal Harish Gohil\"/>
    </mc:Choice>
  </mc:AlternateContent>
  <xr:revisionPtr revIDLastSave="0" documentId="13_ncr:1_{9E97A128-8DAD-49FA-A0B3-4003B4BFB8A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18" i="4" l="1"/>
  <c r="J27" i="4"/>
  <c r="I20" i="4"/>
  <c r="I29" i="4"/>
  <c r="Q6" i="4"/>
  <c r="Q5" i="4"/>
  <c r="Q8" i="4"/>
  <c r="Q9" i="4"/>
  <c r="Q10" i="4"/>
  <c r="Q11" i="4"/>
  <c r="Q12" i="4"/>
  <c r="Q13" i="4"/>
  <c r="Q14" i="4"/>
  <c r="Q15" i="4"/>
  <c r="Q4" i="4"/>
  <c r="C3" i="4"/>
  <c r="C2" i="4"/>
  <c r="P24" i="4"/>
  <c r="P23" i="4"/>
  <c r="P22" i="4"/>
  <c r="P21" i="4"/>
  <c r="P20" i="4"/>
  <c r="P19" i="4"/>
  <c r="J18" i="4"/>
  <c r="P12" i="4" l="1"/>
  <c r="P11" i="4"/>
  <c r="P10" i="4"/>
  <c r="P9" i="4"/>
  <c r="P8" i="4"/>
  <c r="P7" i="4"/>
  <c r="Q7" i="4" s="1"/>
  <c r="P6" i="4"/>
  <c r="P5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<sst xmlns="http://schemas.openxmlformats.org/spreadsheetml/2006/main" count="32" uniqueCount="29">
  <si>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</si>
  <si>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</si>
  <si>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</si>
  <si>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</si>
  <si>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</si>
  <si>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</si>
  <si>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</si>
  <si>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</si>
  <si>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</si>
  <si>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</si>
  <si>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</si>
  <si>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</si>
  <si>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</si>
  <si>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Shop No 5, Ground Floor, Madhavi House, Near Hiranandani Estate, Ghodbunder Road, Village - Kavesar, Thane West, </t>
  </si>
  <si>
    <t>oc - 2018</t>
  </si>
  <si>
    <t>agreement - 2024</t>
  </si>
  <si>
    <t>rate</t>
  </si>
  <si>
    <t>fmv</t>
  </si>
  <si>
    <t>av</t>
  </si>
  <si>
    <t>sd</t>
  </si>
  <si>
    <t>rd</t>
  </si>
  <si>
    <t>bv</t>
  </si>
  <si>
    <t>mca</t>
  </si>
  <si>
    <t>otla</t>
  </si>
  <si>
    <t>rera ca</t>
  </si>
  <si>
    <t>06.10.23</t>
  </si>
  <si>
    <t>24.11.20</t>
  </si>
  <si>
    <t>50000 to 51000 on ca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</si>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</sst>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9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296592</xdr:colOff>
      <xdr:row>44</xdr:row>
      <xdr:rowOff>67790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95E41-EC3F-4DA8-8C6E-3B7154B02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40592" cy="7992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296592</xdr:colOff>
      <xdr:row>48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14EA9D-0873-48DF-A62F-11AF654C0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40592" cy="8116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268013</xdr:colOff>
      <xdr:row>43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F1C045-125C-4860-B919-CDA9AD19A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12013" cy="8145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B6975F-1540-49D4-9330-9E5E682EC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286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38B89C-03DE-4046-A823-3AE3E25FE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277540</xdr:colOff>
      <xdr:row>39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D2DEEF-F234-4646-B863-7F77BA8FA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21540" cy="752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B1" zoomScaleNormal="100" workbookViewId="0">
      <selection activeCell="F19" sqref="F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0" bestFit="1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210</v>
      </c>
      <c r="C2" s="4">
        <f>B2*1.1</f>
        <v>231.00000000000003</v>
      </c>
      <c r="D2" s="4">
        <f t="shared" ref="D2:D13" si="2">C2*1.2</f>
        <v>277.20000000000005</v>
      </c>
      <c r="E2" s="5">
        <f t="shared" ref="E2:E13" si="3">R2</f>
        <v>8000000</v>
      </c>
      <c r="F2" s="10">
        <f t="shared" ref="F2:F13" si="4">ROUND((E2/B2),0)</f>
        <v>38095</v>
      </c>
      <c r="G2" s="10">
        <f t="shared" ref="G2:G13" si="5">ROUND((E2/C2),0)</f>
        <v>34632</v>
      </c>
      <c r="H2" s="10">
        <f t="shared" ref="H2:H13" si="6">ROUND((E2/D2),0)</f>
        <v>28860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210</v>
      </c>
      <c r="R2" s="2">
        <v>8000000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200</v>
      </c>
      <c r="C3" s="4">
        <f t="shared" ref="C3:C15" si="9">B3*1.1</f>
        <v>220.00000000000003</v>
      </c>
      <c r="D3" s="4">
        <f t="shared" si="2"/>
        <v>264</v>
      </c>
      <c r="E3" s="5">
        <f t="shared" si="3"/>
        <v>8500000</v>
      </c>
      <c r="F3" s="15">
        <f t="shared" si="4"/>
        <v>42500</v>
      </c>
      <c r="G3" s="10">
        <f t="shared" si="5"/>
        <v>38636</v>
      </c>
      <c r="H3" s="10">
        <f t="shared" si="6"/>
        <v>32197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200</v>
      </c>
      <c r="R3" s="2">
        <v>8500000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268.18181818181819</v>
      </c>
      <c r="C4" s="4">
        <f t="shared" si="9"/>
        <v>295.00000000000006</v>
      </c>
      <c r="D4" s="4">
        <f t="shared" si="2"/>
        <v>354.00000000000006</v>
      </c>
      <c r="E4" s="5">
        <f t="shared" si="3"/>
        <v>9500000</v>
      </c>
      <c r="F4" s="10">
        <f t="shared" si="4"/>
        <v>35424</v>
      </c>
      <c r="G4" s="10">
        <f t="shared" si="5"/>
        <v>32203</v>
      </c>
      <c r="H4" s="10">
        <f t="shared" si="6"/>
        <v>26836</v>
      </c>
      <c r="I4" s="4" t="e">
        <f>#REF!</f>
        <v>#REF!</v>
      </c>
      <c r="J4" s="4">
        <f t="shared" si="7"/>
        <v>0</v>
      </c>
      <c r="O4">
        <v>0</v>
      </c>
      <c r="P4">
        <v>295</v>
      </c>
      <c r="Q4">
        <f>P4/1.1</f>
        <v>268.18181818181819</v>
      </c>
      <c r="R4" s="2">
        <v>9500000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184.38731999999999</v>
      </c>
      <c r="C5" s="4">
        <f t="shared" si="9"/>
        <v>202.826052</v>
      </c>
      <c r="D5" s="4">
        <f t="shared" si="2"/>
        <v>243.39126239999999</v>
      </c>
      <c r="E5" s="5">
        <f t="shared" si="3"/>
        <v>6000000</v>
      </c>
      <c r="F5" s="10">
        <f t="shared" si="4"/>
        <v>32540</v>
      </c>
      <c r="G5" s="10">
        <f t="shared" si="5"/>
        <v>29582</v>
      </c>
      <c r="H5" s="10">
        <f t="shared" si="6"/>
        <v>24652</v>
      </c>
      <c r="I5" s="4" t="e">
        <f>#REF!</f>
        <v>#REF!</v>
      </c>
      <c r="J5" s="4" t="str">
        <f t="shared" si="7"/>
        <v>06.10.23</v>
      </c>
      <c r="O5">
        <v>0</v>
      </c>
      <c r="P5">
        <f t="shared" si="8"/>
        <v>0</v>
      </c>
      <c r="Q5">
        <f>17.13*10.764</f>
        <v>184.38731999999999</v>
      </c>
      <c r="R5" s="2">
        <v>6000000</v>
      </c>
      <c r="S5" s="8" t="s">
        <v>25</v>
      </c>
      <c r="T5" s="8"/>
    </row>
    <row r="6" spans="1:20" x14ac:dyDescent="0.25">
      <c r="A6" s="4">
        <f t="shared" si="0"/>
        <v>0</v>
      </c>
      <c r="B6" s="4">
        <f t="shared" si="1"/>
        <v>184.38731999999999</v>
      </c>
      <c r="C6" s="4">
        <f t="shared" si="9"/>
        <v>202.826052</v>
      </c>
      <c r="D6" s="4">
        <f t="shared" si="2"/>
        <v>243.39126239999999</v>
      </c>
      <c r="E6" s="5">
        <f t="shared" si="3"/>
        <v>7000000</v>
      </c>
      <c r="F6" s="15">
        <f t="shared" si="4"/>
        <v>37964</v>
      </c>
      <c r="G6" s="10">
        <f t="shared" si="5"/>
        <v>34512</v>
      </c>
      <c r="H6" s="10">
        <f t="shared" si="6"/>
        <v>28760</v>
      </c>
      <c r="I6" s="4" t="e">
        <f>#REF!</f>
        <v>#REF!</v>
      </c>
      <c r="J6" s="4" t="str">
        <f t="shared" si="7"/>
        <v>24.11.20</v>
      </c>
      <c r="O6">
        <v>0</v>
      </c>
      <c r="P6">
        <f t="shared" si="8"/>
        <v>0</v>
      </c>
      <c r="Q6">
        <f>17.13*10.764</f>
        <v>184.38731999999999</v>
      </c>
      <c r="R6" s="2">
        <v>7000000</v>
      </c>
      <c r="S6" s="8" t="s">
        <v>26</v>
      </c>
      <c r="T6" s="8"/>
    </row>
    <row r="7" spans="1:20" x14ac:dyDescent="0.25">
      <c r="A7" s="4">
        <f t="shared" si="0"/>
        <v>0</v>
      </c>
      <c r="B7" s="4">
        <f t="shared" si="1"/>
        <v>151.51515151515153</v>
      </c>
      <c r="C7" s="4">
        <f t="shared" si="9"/>
        <v>166.66666666666669</v>
      </c>
      <c r="D7" s="4">
        <f t="shared" si="2"/>
        <v>200.00000000000003</v>
      </c>
      <c r="E7" s="5">
        <f t="shared" si="3"/>
        <v>6900000</v>
      </c>
      <c r="F7" s="15">
        <f t="shared" si="4"/>
        <v>45540</v>
      </c>
      <c r="G7" s="10">
        <f t="shared" si="5"/>
        <v>41400</v>
      </c>
      <c r="H7" s="10">
        <f t="shared" si="6"/>
        <v>34500</v>
      </c>
      <c r="I7" s="4" t="e">
        <f>#REF!</f>
        <v>#REF!</v>
      </c>
      <c r="J7" s="4">
        <f t="shared" si="7"/>
        <v>0</v>
      </c>
      <c r="O7">
        <v>200</v>
      </c>
      <c r="P7">
        <f t="shared" si="8"/>
        <v>166.66666666666669</v>
      </c>
      <c r="Q7">
        <f t="shared" ref="Q5:Q15" si="10">P7/1.1</f>
        <v>151.51515151515153</v>
      </c>
      <c r="R7" s="2">
        <v>6900000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7" spans="6:24" x14ac:dyDescent="0.25">
      <c r="H17" t="s">
        <v>13</v>
      </c>
    </row>
    <row r="18" spans="6:24" x14ac:dyDescent="0.25">
      <c r="F18" s="7" t="s">
        <v>28</v>
      </c>
      <c r="G18">
        <f>I18*1.1</f>
        <v>234.3</v>
      </c>
      <c r="H18" t="s">
        <v>24</v>
      </c>
      <c r="I18">
        <v>213</v>
      </c>
      <c r="J18">
        <f>19.81*10.764</f>
        <v>213.23483999999996</v>
      </c>
    </row>
    <row r="19" spans="6:24" x14ac:dyDescent="0.25">
      <c r="H19" t="s">
        <v>16</v>
      </c>
      <c r="I19">
        <v>39000</v>
      </c>
      <c r="O19" t="s">
        <v>22</v>
      </c>
      <c r="P19">
        <f>5.8*3</f>
        <v>17.399999999999999</v>
      </c>
    </row>
    <row r="20" spans="6:24" x14ac:dyDescent="0.25">
      <c r="H20" t="s">
        <v>17</v>
      </c>
      <c r="I20">
        <f>I19*I18</f>
        <v>8307000</v>
      </c>
      <c r="P20">
        <f>2.06*0.6</f>
        <v>1.236</v>
      </c>
    </row>
    <row r="21" spans="6:24" x14ac:dyDescent="0.25">
      <c r="P21">
        <f>P20+P19</f>
        <v>18.635999999999999</v>
      </c>
    </row>
    <row r="22" spans="6:24" x14ac:dyDescent="0.25">
      <c r="G22" s="6"/>
      <c r="H22" s="6"/>
      <c r="P22">
        <f>P21*10.764</f>
        <v>200.59790399999997</v>
      </c>
      <c r="T22" s="16"/>
    </row>
    <row r="23" spans="6:24" x14ac:dyDescent="0.25">
      <c r="O23" t="s">
        <v>23</v>
      </c>
      <c r="P23">
        <f>2.06*3</f>
        <v>6.18</v>
      </c>
      <c r="T23" s="16"/>
    </row>
    <row r="24" spans="6:24" x14ac:dyDescent="0.25">
      <c r="H24" t="s">
        <v>14</v>
      </c>
      <c r="P24" s="11">
        <f>P23*10.764</f>
        <v>66.521519999999995</v>
      </c>
      <c r="Q24" s="11"/>
      <c r="R24" s="13"/>
      <c r="T24" s="11"/>
      <c r="U24" s="11"/>
      <c r="V24" s="11"/>
      <c r="W24" s="11"/>
      <c r="X24" s="11"/>
    </row>
    <row r="25" spans="6:24" x14ac:dyDescent="0.25">
      <c r="H25" t="s">
        <v>15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H26" t="s">
        <v>18</v>
      </c>
      <c r="I26">
        <v>8100000</v>
      </c>
      <c r="J26" t="s">
        <v>27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H27" t="s">
        <v>19</v>
      </c>
      <c r="I27">
        <v>567000</v>
      </c>
      <c r="J27">
        <f>I26/213</f>
        <v>38028.169014084509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H28" t="s">
        <v>20</v>
      </c>
      <c r="I28">
        <v>30000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H29" t="s">
        <v>21</v>
      </c>
      <c r="I29">
        <f>SUM(I26:I28)</f>
        <v>8697000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2024-07-04T04:58:06Z</dcterms:modified>
</cp:coreProperties>
</file>