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928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D:\Project\Mumbai Main Branch\GODREJ ASCEND\Phase 4\"/>
    </mc:Choice>
  </mc:AlternateContent>
  <xr:revisionPtr revIDLastSave="0" documentId="13_ncr:1_{5DB7D0ED-F1FB-4F39-A7B3-87524201475E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Tower 1" sheetId="87" r:id="rId1"/>
    <sheet name="Total" sheetId="107" r:id="rId2"/>
    <sheet name="Rera" sheetId="92" r:id="rId3"/>
    <sheet name="Typical Floor" sheetId="85" r:id="rId4"/>
    <sheet name="IGR" sheetId="97" r:id="rId5"/>
    <sheet name="RR" sheetId="98" r:id="rId6"/>
  </sheets>
  <definedNames>
    <definedName name="_xlnm._FilterDatabase" localSheetId="0" hidden="1">'Tower 1'!$D$1:$D$254</definedName>
  </definedNames>
  <calcPr calcId="191029"/>
</workbook>
</file>

<file path=xl/calcChain.xml><?xml version="1.0" encoding="utf-8"?>
<calcChain xmlns="http://schemas.openxmlformats.org/spreadsheetml/2006/main">
  <c r="O3" i="87" l="1"/>
  <c r="L12" i="85"/>
  <c r="L11" i="85"/>
  <c r="O256" i="87"/>
  <c r="E254" i="87"/>
  <c r="F254" i="87"/>
  <c r="I4" i="87"/>
  <c r="I5" i="87" s="1"/>
  <c r="I6" i="87" s="1"/>
  <c r="I7" i="87" s="1"/>
  <c r="I8" i="87" s="1"/>
  <c r="I9" i="87" l="1"/>
  <c r="I10" i="87"/>
  <c r="I11" i="87" s="1"/>
  <c r="I12" i="87" s="1"/>
  <c r="I13" i="87" s="1"/>
  <c r="I14" i="87" s="1"/>
  <c r="I15" i="87" l="1"/>
  <c r="I16" i="87"/>
  <c r="I17" i="87" s="1"/>
  <c r="I18" i="87" s="1"/>
  <c r="I19" i="87" s="1"/>
  <c r="I20" i="87" s="1"/>
  <c r="I21" i="87" l="1"/>
  <c r="I22" i="87"/>
  <c r="I23" i="87" s="1"/>
  <c r="I24" i="87" s="1"/>
  <c r="I25" i="87" s="1"/>
  <c r="I26" i="87" s="1"/>
  <c r="I27" i="87" l="1"/>
  <c r="I28" i="87"/>
  <c r="I29" i="87" s="1"/>
  <c r="I30" i="87" s="1"/>
  <c r="I31" i="87" s="1"/>
  <c r="I32" i="87" s="1"/>
  <c r="I33" i="87" l="1"/>
  <c r="I34" i="87"/>
  <c r="I35" i="87" s="1"/>
  <c r="I36" i="87" s="1"/>
  <c r="I37" i="87" s="1"/>
  <c r="I38" i="87" s="1"/>
  <c r="I39" i="87" l="1"/>
  <c r="I40" i="87"/>
  <c r="I41" i="87" s="1"/>
  <c r="I42" i="87" s="1"/>
  <c r="I43" i="87" s="1"/>
  <c r="I44" i="87" l="1"/>
  <c r="I45" i="87"/>
  <c r="I46" i="87" s="1"/>
  <c r="I47" i="87" s="1"/>
  <c r="I48" i="87" s="1"/>
  <c r="I49" i="87" s="1"/>
  <c r="I50" i="87" l="1"/>
  <c r="I51" i="87"/>
  <c r="I52" i="87" s="1"/>
  <c r="I53" i="87" s="1"/>
  <c r="I54" i="87" s="1"/>
  <c r="I55" i="87" s="1"/>
  <c r="I56" i="87" l="1"/>
  <c r="I57" i="87"/>
  <c r="I58" i="87" s="1"/>
  <c r="I59" i="87" s="1"/>
  <c r="I60" i="87" s="1"/>
  <c r="I61" i="87" s="1"/>
  <c r="I62" i="87" l="1"/>
  <c r="I63" i="87"/>
  <c r="I64" i="87" s="1"/>
  <c r="I65" i="87" s="1"/>
  <c r="I66" i="87" s="1"/>
  <c r="I67" i="87" s="1"/>
  <c r="I68" i="87" l="1"/>
  <c r="I69" i="87"/>
  <c r="I70" i="87" s="1"/>
  <c r="I71" i="87" s="1"/>
  <c r="I72" i="87" s="1"/>
  <c r="I73" i="87" l="1"/>
  <c r="I74" i="87"/>
  <c r="I75" i="87" s="1"/>
  <c r="I76" i="87" s="1"/>
  <c r="I77" i="87" s="1"/>
  <c r="I78" i="87" s="1"/>
  <c r="I79" i="87" l="1"/>
  <c r="I80" i="87"/>
  <c r="I81" i="87" s="1"/>
  <c r="I82" i="87" s="1"/>
  <c r="I83" i="87" s="1"/>
  <c r="I84" i="87" s="1"/>
  <c r="I85" i="87" l="1"/>
  <c r="I86" i="87"/>
  <c r="I87" i="87" s="1"/>
  <c r="I88" i="87" s="1"/>
  <c r="I89" i="87" s="1"/>
  <c r="I90" i="87" s="1"/>
  <c r="I91" i="87" l="1"/>
  <c r="I92" i="87"/>
  <c r="I93" i="87" s="1"/>
  <c r="I94" i="87" s="1"/>
  <c r="I95" i="87" s="1"/>
  <c r="I96" i="87" s="1"/>
  <c r="I97" i="87" l="1"/>
  <c r="I98" i="87"/>
  <c r="I99" i="87" s="1"/>
  <c r="I100" i="87" s="1"/>
  <c r="I101" i="87" s="1"/>
  <c r="I102" i="87" l="1"/>
  <c r="I103" i="87"/>
  <c r="I104" i="87" s="1"/>
  <c r="I105" i="87" s="1"/>
  <c r="I106" i="87" s="1"/>
  <c r="I107" i="87" s="1"/>
  <c r="I108" i="87" l="1"/>
  <c r="I109" i="87"/>
  <c r="I110" i="87" s="1"/>
  <c r="I111" i="87" s="1"/>
  <c r="I112" i="87" s="1"/>
  <c r="I113" i="87" s="1"/>
  <c r="I114" i="87" l="1"/>
  <c r="I115" i="87"/>
  <c r="I116" i="87" s="1"/>
  <c r="I117" i="87" s="1"/>
  <c r="I118" i="87" s="1"/>
  <c r="I119" i="87" s="1"/>
  <c r="I120" i="87" l="1"/>
  <c r="I121" i="87"/>
  <c r="I122" i="87" s="1"/>
  <c r="I123" i="87" s="1"/>
  <c r="I124" i="87" s="1"/>
  <c r="I125" i="87" s="1"/>
  <c r="I126" i="87" l="1"/>
  <c r="I127" i="87"/>
  <c r="I128" i="87" s="1"/>
  <c r="I129" i="87" s="1"/>
  <c r="I130" i="87" s="1"/>
  <c r="I131" i="87" l="1"/>
  <c r="I132" i="87"/>
  <c r="I133" i="87" s="1"/>
  <c r="I134" i="87" s="1"/>
  <c r="I135" i="87" s="1"/>
  <c r="I136" i="87" s="1"/>
  <c r="I137" i="87" l="1"/>
  <c r="I138" i="87"/>
  <c r="I139" i="87" s="1"/>
  <c r="I140" i="87" s="1"/>
  <c r="I141" i="87" s="1"/>
  <c r="I142" i="87" s="1"/>
  <c r="I143" i="87" l="1"/>
  <c r="I144" i="87"/>
  <c r="I145" i="87" s="1"/>
  <c r="I146" i="87" s="1"/>
  <c r="I147" i="87" s="1"/>
  <c r="I148" i="87" s="1"/>
  <c r="I149" i="87" l="1"/>
  <c r="I150" i="87"/>
  <c r="I151" i="87" s="1"/>
  <c r="I152" i="87" s="1"/>
  <c r="I153" i="87" s="1"/>
  <c r="I154" i="87" s="1"/>
  <c r="I155" i="87" l="1"/>
  <c r="I156" i="87"/>
  <c r="I157" i="87" s="1"/>
  <c r="I158" i="87" s="1"/>
  <c r="I159" i="87" s="1"/>
  <c r="I160" i="87" l="1"/>
  <c r="I161" i="87"/>
  <c r="I162" i="87" s="1"/>
  <c r="I163" i="87" s="1"/>
  <c r="I164" i="87" s="1"/>
  <c r="I165" i="87" s="1"/>
  <c r="I166" i="87" l="1"/>
  <c r="I167" i="87"/>
  <c r="I168" i="87" s="1"/>
  <c r="I169" i="87" s="1"/>
  <c r="I170" i="87" s="1"/>
  <c r="I171" i="87" s="1"/>
  <c r="I172" i="87" l="1"/>
  <c r="I173" i="87"/>
  <c r="I174" i="87" s="1"/>
  <c r="I175" i="87" s="1"/>
  <c r="I176" i="87" s="1"/>
  <c r="I177" i="87" s="1"/>
  <c r="I178" i="87" l="1"/>
  <c r="I179" i="87"/>
  <c r="I180" i="87" s="1"/>
  <c r="I181" i="87" s="1"/>
  <c r="I182" i="87" s="1"/>
  <c r="I183" i="87" s="1"/>
  <c r="I184" i="87" l="1"/>
  <c r="I185" i="87"/>
  <c r="I186" i="87" s="1"/>
  <c r="I187" i="87" s="1"/>
  <c r="I188" i="87" s="1"/>
  <c r="I189" i="87" l="1"/>
  <c r="I190" i="87"/>
  <c r="I191" i="87" s="1"/>
  <c r="I192" i="87" s="1"/>
  <c r="I193" i="87" s="1"/>
  <c r="I194" i="87" s="1"/>
  <c r="I195" i="87" l="1"/>
  <c r="I196" i="87"/>
  <c r="I197" i="87" s="1"/>
  <c r="I198" i="87" s="1"/>
  <c r="I199" i="87" s="1"/>
  <c r="I200" i="87" s="1"/>
  <c r="I201" i="87" l="1"/>
  <c r="I202" i="87"/>
  <c r="I203" i="87" s="1"/>
  <c r="I204" i="87" s="1"/>
  <c r="I205" i="87" s="1"/>
  <c r="I206" i="87" s="1"/>
  <c r="I207" i="87" l="1"/>
  <c r="I208" i="87"/>
  <c r="I209" i="87" s="1"/>
  <c r="I210" i="87" s="1"/>
  <c r="I211" i="87" s="1"/>
  <c r="I212" i="87" s="1"/>
  <c r="I213" i="87" l="1"/>
  <c r="I214" i="87"/>
  <c r="I215" i="87" s="1"/>
  <c r="I216" i="87" s="1"/>
  <c r="I217" i="87" s="1"/>
  <c r="I218" i="87" l="1"/>
  <c r="I219" i="87"/>
  <c r="I220" i="87" s="1"/>
  <c r="I221" i="87" s="1"/>
  <c r="I222" i="87" s="1"/>
  <c r="I223" i="87" s="1"/>
  <c r="I224" i="87" l="1"/>
  <c r="I225" i="87"/>
  <c r="I226" i="87" s="1"/>
  <c r="I227" i="87" s="1"/>
  <c r="I228" i="87" s="1"/>
  <c r="I229" i="87" s="1"/>
  <c r="I230" i="87" l="1"/>
  <c r="I231" i="87"/>
  <c r="I232" i="87" s="1"/>
  <c r="I233" i="87" s="1"/>
  <c r="I234" i="87" s="1"/>
  <c r="I235" i="87" s="1"/>
  <c r="I236" i="87" l="1"/>
  <c r="I237" i="87"/>
  <c r="I238" i="87" s="1"/>
  <c r="I239" i="87" s="1"/>
  <c r="I240" i="87" s="1"/>
  <c r="I241" i="87" s="1"/>
  <c r="I242" i="87" l="1"/>
  <c r="I243" i="87"/>
  <c r="I244" i="87" s="1"/>
  <c r="I245" i="87" s="1"/>
  <c r="I246" i="87" s="1"/>
  <c r="I247" i="87" l="1"/>
  <c r="I248" i="87"/>
  <c r="I249" i="87" s="1"/>
  <c r="I250" i="87" s="1"/>
  <c r="I251" i="87" s="1"/>
  <c r="I252" i="87" s="1"/>
  <c r="I253" i="87" s="1"/>
  <c r="G24" i="85" l="1"/>
  <c r="E24" i="85"/>
  <c r="H24" i="85" s="1"/>
  <c r="H23" i="85"/>
  <c r="G23" i="85"/>
  <c r="E23" i="85"/>
  <c r="D2" i="107"/>
  <c r="H2" i="87"/>
  <c r="H3" i="87"/>
  <c r="M3" i="87" s="1"/>
  <c r="H4" i="87"/>
  <c r="M4" i="87" s="1"/>
  <c r="H5" i="87"/>
  <c r="M5" i="87" s="1"/>
  <c r="H6" i="87"/>
  <c r="M6" i="87" s="1"/>
  <c r="H7" i="87"/>
  <c r="M7" i="87" s="1"/>
  <c r="H8" i="87"/>
  <c r="M8" i="87" s="1"/>
  <c r="H9" i="87"/>
  <c r="M9" i="87" s="1"/>
  <c r="H10" i="87"/>
  <c r="M10" i="87" s="1"/>
  <c r="H11" i="87"/>
  <c r="M11" i="87" s="1"/>
  <c r="H12" i="87"/>
  <c r="M12" i="87" s="1"/>
  <c r="H13" i="87"/>
  <c r="M13" i="87" s="1"/>
  <c r="H14" i="87"/>
  <c r="M14" i="87" s="1"/>
  <c r="H15" i="87"/>
  <c r="M15" i="87" s="1"/>
  <c r="H16" i="87"/>
  <c r="M16" i="87" s="1"/>
  <c r="H17" i="87"/>
  <c r="M17" i="87" s="1"/>
  <c r="H18" i="87"/>
  <c r="M18" i="87" s="1"/>
  <c r="H19" i="87"/>
  <c r="M19" i="87" s="1"/>
  <c r="H20" i="87"/>
  <c r="M20" i="87" s="1"/>
  <c r="H21" i="87"/>
  <c r="M21" i="87" s="1"/>
  <c r="H22" i="87"/>
  <c r="M22" i="87" s="1"/>
  <c r="H23" i="87"/>
  <c r="M23" i="87" s="1"/>
  <c r="H24" i="87"/>
  <c r="M24" i="87" s="1"/>
  <c r="H25" i="87"/>
  <c r="M25" i="87" s="1"/>
  <c r="H26" i="87"/>
  <c r="M26" i="87" s="1"/>
  <c r="H27" i="87"/>
  <c r="M27" i="87" s="1"/>
  <c r="H28" i="87"/>
  <c r="M28" i="87" s="1"/>
  <c r="H29" i="87"/>
  <c r="M29" i="87" s="1"/>
  <c r="H30" i="87"/>
  <c r="M30" i="87" s="1"/>
  <c r="H31" i="87"/>
  <c r="M31" i="87" s="1"/>
  <c r="H32" i="87"/>
  <c r="M32" i="87" s="1"/>
  <c r="H33" i="87"/>
  <c r="M33" i="87" s="1"/>
  <c r="H34" i="87"/>
  <c r="M34" i="87" s="1"/>
  <c r="H35" i="87"/>
  <c r="M35" i="87" s="1"/>
  <c r="H36" i="87"/>
  <c r="M36" i="87" s="1"/>
  <c r="H37" i="87"/>
  <c r="M37" i="87" s="1"/>
  <c r="H38" i="87"/>
  <c r="M38" i="87" s="1"/>
  <c r="H39" i="87"/>
  <c r="M39" i="87" s="1"/>
  <c r="H40" i="87"/>
  <c r="M40" i="87" s="1"/>
  <c r="H41" i="87"/>
  <c r="M41" i="87" s="1"/>
  <c r="H42" i="87"/>
  <c r="M42" i="87" s="1"/>
  <c r="H43" i="87"/>
  <c r="M43" i="87" s="1"/>
  <c r="H44" i="87"/>
  <c r="M44" i="87" s="1"/>
  <c r="H45" i="87"/>
  <c r="M45" i="87" s="1"/>
  <c r="H46" i="87"/>
  <c r="M46" i="87" s="1"/>
  <c r="H47" i="87"/>
  <c r="M47" i="87" s="1"/>
  <c r="H48" i="87"/>
  <c r="M48" i="87" s="1"/>
  <c r="H49" i="87"/>
  <c r="M49" i="87" s="1"/>
  <c r="H50" i="87"/>
  <c r="M50" i="87" s="1"/>
  <c r="H51" i="87"/>
  <c r="M51" i="87" s="1"/>
  <c r="H52" i="87"/>
  <c r="M52" i="87" s="1"/>
  <c r="H53" i="87"/>
  <c r="M53" i="87" s="1"/>
  <c r="H54" i="87"/>
  <c r="M54" i="87" s="1"/>
  <c r="H55" i="87"/>
  <c r="M55" i="87" s="1"/>
  <c r="H56" i="87"/>
  <c r="M56" i="87" s="1"/>
  <c r="H57" i="87"/>
  <c r="M57" i="87" s="1"/>
  <c r="H58" i="87"/>
  <c r="M58" i="87" s="1"/>
  <c r="H59" i="87"/>
  <c r="M59" i="87" s="1"/>
  <c r="H60" i="87"/>
  <c r="M60" i="87" s="1"/>
  <c r="H61" i="87"/>
  <c r="M61" i="87" s="1"/>
  <c r="H62" i="87"/>
  <c r="M62" i="87" s="1"/>
  <c r="H63" i="87"/>
  <c r="M63" i="87" s="1"/>
  <c r="H64" i="87"/>
  <c r="M64" i="87" s="1"/>
  <c r="H65" i="87"/>
  <c r="M65" i="87" s="1"/>
  <c r="H66" i="87"/>
  <c r="M66" i="87" s="1"/>
  <c r="H67" i="87"/>
  <c r="M67" i="87" s="1"/>
  <c r="H68" i="87"/>
  <c r="M68" i="87" s="1"/>
  <c r="H69" i="87"/>
  <c r="M69" i="87" s="1"/>
  <c r="H70" i="87"/>
  <c r="M70" i="87" s="1"/>
  <c r="H71" i="87"/>
  <c r="M71" i="87" s="1"/>
  <c r="H72" i="87"/>
  <c r="M72" i="87" s="1"/>
  <c r="H73" i="87"/>
  <c r="M73" i="87" s="1"/>
  <c r="H74" i="87"/>
  <c r="M74" i="87" s="1"/>
  <c r="H75" i="87"/>
  <c r="M75" i="87" s="1"/>
  <c r="H76" i="87"/>
  <c r="M76" i="87" s="1"/>
  <c r="H77" i="87"/>
  <c r="M77" i="87" s="1"/>
  <c r="H78" i="87"/>
  <c r="M78" i="87" s="1"/>
  <c r="H79" i="87"/>
  <c r="M79" i="87" s="1"/>
  <c r="H80" i="87"/>
  <c r="M80" i="87" s="1"/>
  <c r="H81" i="87"/>
  <c r="M81" i="87" s="1"/>
  <c r="H82" i="87"/>
  <c r="M82" i="87" s="1"/>
  <c r="H83" i="87"/>
  <c r="M83" i="87" s="1"/>
  <c r="H84" i="87"/>
  <c r="M84" i="87" s="1"/>
  <c r="H85" i="87"/>
  <c r="M85" i="87" s="1"/>
  <c r="H86" i="87"/>
  <c r="M86" i="87" s="1"/>
  <c r="H87" i="87"/>
  <c r="M87" i="87" s="1"/>
  <c r="H88" i="87"/>
  <c r="M88" i="87" s="1"/>
  <c r="H89" i="87"/>
  <c r="M89" i="87" s="1"/>
  <c r="H90" i="87"/>
  <c r="M90" i="87" s="1"/>
  <c r="H91" i="87"/>
  <c r="M91" i="87" s="1"/>
  <c r="H92" i="87"/>
  <c r="M92" i="87" s="1"/>
  <c r="H93" i="87"/>
  <c r="M93" i="87" s="1"/>
  <c r="H94" i="87"/>
  <c r="M94" i="87" s="1"/>
  <c r="H95" i="87"/>
  <c r="M95" i="87" s="1"/>
  <c r="H96" i="87"/>
  <c r="M96" i="87" s="1"/>
  <c r="H97" i="87"/>
  <c r="M97" i="87" s="1"/>
  <c r="H98" i="87"/>
  <c r="M98" i="87" s="1"/>
  <c r="H99" i="87"/>
  <c r="M99" i="87" s="1"/>
  <c r="H100" i="87"/>
  <c r="M100" i="87" s="1"/>
  <c r="H101" i="87"/>
  <c r="M101" i="87" s="1"/>
  <c r="H102" i="87"/>
  <c r="M102" i="87" s="1"/>
  <c r="H103" i="87"/>
  <c r="M103" i="87" s="1"/>
  <c r="H104" i="87"/>
  <c r="H105" i="87"/>
  <c r="M105" i="87" s="1"/>
  <c r="H106" i="87"/>
  <c r="M106" i="87" s="1"/>
  <c r="H107" i="87"/>
  <c r="M107" i="87" s="1"/>
  <c r="H108" i="87"/>
  <c r="M108" i="87" s="1"/>
  <c r="H109" i="87"/>
  <c r="M109" i="87" s="1"/>
  <c r="H110" i="87"/>
  <c r="M110" i="87" s="1"/>
  <c r="H111" i="87"/>
  <c r="M111" i="87" s="1"/>
  <c r="H112" i="87"/>
  <c r="M112" i="87" s="1"/>
  <c r="H113" i="87"/>
  <c r="M113" i="87" s="1"/>
  <c r="H114" i="87"/>
  <c r="M114" i="87" s="1"/>
  <c r="H115" i="87"/>
  <c r="M115" i="87" s="1"/>
  <c r="H116" i="87"/>
  <c r="M116" i="87" s="1"/>
  <c r="H117" i="87"/>
  <c r="M117" i="87" s="1"/>
  <c r="H118" i="87"/>
  <c r="M118" i="87" s="1"/>
  <c r="H119" i="87"/>
  <c r="M119" i="87" s="1"/>
  <c r="H120" i="87"/>
  <c r="M120" i="87" s="1"/>
  <c r="H121" i="87"/>
  <c r="M121" i="87" s="1"/>
  <c r="H122" i="87"/>
  <c r="M122" i="87" s="1"/>
  <c r="H123" i="87"/>
  <c r="M123" i="87" s="1"/>
  <c r="H124" i="87"/>
  <c r="M124" i="87" s="1"/>
  <c r="H125" i="87"/>
  <c r="M125" i="87" s="1"/>
  <c r="H126" i="87"/>
  <c r="M126" i="87" s="1"/>
  <c r="H127" i="87"/>
  <c r="M127" i="87" s="1"/>
  <c r="H128" i="87"/>
  <c r="M128" i="87" s="1"/>
  <c r="H129" i="87"/>
  <c r="M129" i="87" s="1"/>
  <c r="H130" i="87"/>
  <c r="M130" i="87" s="1"/>
  <c r="H131" i="87"/>
  <c r="M131" i="87" s="1"/>
  <c r="H132" i="87"/>
  <c r="M132" i="87" s="1"/>
  <c r="H133" i="87"/>
  <c r="M133" i="87" s="1"/>
  <c r="H134" i="87"/>
  <c r="M134" i="87" s="1"/>
  <c r="H135" i="87"/>
  <c r="M135" i="87" s="1"/>
  <c r="H136" i="87"/>
  <c r="M136" i="87" s="1"/>
  <c r="H137" i="87"/>
  <c r="M137" i="87" s="1"/>
  <c r="H138" i="87"/>
  <c r="M138" i="87" s="1"/>
  <c r="H139" i="87"/>
  <c r="M139" i="87" s="1"/>
  <c r="H140" i="87"/>
  <c r="M140" i="87" s="1"/>
  <c r="H141" i="87"/>
  <c r="M141" i="87" s="1"/>
  <c r="H142" i="87"/>
  <c r="M142" i="87" s="1"/>
  <c r="H143" i="87"/>
  <c r="M143" i="87" s="1"/>
  <c r="H144" i="87"/>
  <c r="M144" i="87" s="1"/>
  <c r="H145" i="87"/>
  <c r="M145" i="87" s="1"/>
  <c r="H146" i="87"/>
  <c r="M146" i="87" s="1"/>
  <c r="H147" i="87"/>
  <c r="M147" i="87" s="1"/>
  <c r="H148" i="87"/>
  <c r="M148" i="87" s="1"/>
  <c r="H149" i="87"/>
  <c r="M149" i="87" s="1"/>
  <c r="H150" i="87"/>
  <c r="M150" i="87" s="1"/>
  <c r="H151" i="87"/>
  <c r="M151" i="87" s="1"/>
  <c r="H152" i="87"/>
  <c r="M152" i="87" s="1"/>
  <c r="H153" i="87"/>
  <c r="M153" i="87" s="1"/>
  <c r="H154" i="87"/>
  <c r="M154" i="87" s="1"/>
  <c r="H155" i="87"/>
  <c r="M155" i="87" s="1"/>
  <c r="H156" i="87"/>
  <c r="M156" i="87" s="1"/>
  <c r="H157" i="87"/>
  <c r="M157" i="87" s="1"/>
  <c r="H158" i="87"/>
  <c r="M158" i="87" s="1"/>
  <c r="H159" i="87"/>
  <c r="M159" i="87" s="1"/>
  <c r="H160" i="87"/>
  <c r="M160" i="87" s="1"/>
  <c r="H161" i="87"/>
  <c r="M161" i="87" s="1"/>
  <c r="H162" i="87"/>
  <c r="M162" i="87" s="1"/>
  <c r="H163" i="87"/>
  <c r="M163" i="87" s="1"/>
  <c r="H164" i="87"/>
  <c r="M164" i="87" s="1"/>
  <c r="H165" i="87"/>
  <c r="M165" i="87" s="1"/>
  <c r="H166" i="87"/>
  <c r="M166" i="87" s="1"/>
  <c r="H167" i="87"/>
  <c r="M167" i="87" s="1"/>
  <c r="H168" i="87"/>
  <c r="M168" i="87" s="1"/>
  <c r="H169" i="87"/>
  <c r="M169" i="87" s="1"/>
  <c r="H170" i="87"/>
  <c r="M170" i="87" s="1"/>
  <c r="H171" i="87"/>
  <c r="M171" i="87" s="1"/>
  <c r="H172" i="87"/>
  <c r="M172" i="87" s="1"/>
  <c r="H173" i="87"/>
  <c r="M173" i="87" s="1"/>
  <c r="H174" i="87"/>
  <c r="M174" i="87" s="1"/>
  <c r="H175" i="87"/>
  <c r="M175" i="87" s="1"/>
  <c r="H176" i="87"/>
  <c r="M176" i="87" s="1"/>
  <c r="H177" i="87"/>
  <c r="M177" i="87" s="1"/>
  <c r="H178" i="87"/>
  <c r="M178" i="87" s="1"/>
  <c r="H179" i="87"/>
  <c r="M179" i="87" s="1"/>
  <c r="H180" i="87"/>
  <c r="M180" i="87" s="1"/>
  <c r="H181" i="87"/>
  <c r="M181" i="87" s="1"/>
  <c r="H182" i="87"/>
  <c r="M182" i="87" s="1"/>
  <c r="H183" i="87"/>
  <c r="M183" i="87" s="1"/>
  <c r="H184" i="87"/>
  <c r="M184" i="87" s="1"/>
  <c r="H185" i="87"/>
  <c r="M185" i="87" s="1"/>
  <c r="H186" i="87"/>
  <c r="M186" i="87" s="1"/>
  <c r="H187" i="87"/>
  <c r="M187" i="87" s="1"/>
  <c r="H188" i="87"/>
  <c r="M188" i="87" s="1"/>
  <c r="H189" i="87"/>
  <c r="M189" i="87" s="1"/>
  <c r="H190" i="87"/>
  <c r="M190" i="87" s="1"/>
  <c r="H191" i="87"/>
  <c r="M191" i="87" s="1"/>
  <c r="H192" i="87"/>
  <c r="M192" i="87" s="1"/>
  <c r="H193" i="87"/>
  <c r="M193" i="87" s="1"/>
  <c r="H194" i="87"/>
  <c r="M194" i="87" s="1"/>
  <c r="H195" i="87"/>
  <c r="M195" i="87" s="1"/>
  <c r="H196" i="87"/>
  <c r="M196" i="87" s="1"/>
  <c r="H197" i="87"/>
  <c r="M197" i="87" s="1"/>
  <c r="H198" i="87"/>
  <c r="M198" i="87" s="1"/>
  <c r="H199" i="87"/>
  <c r="M199" i="87" s="1"/>
  <c r="H200" i="87"/>
  <c r="M200" i="87" s="1"/>
  <c r="H201" i="87"/>
  <c r="M201" i="87" s="1"/>
  <c r="H202" i="87"/>
  <c r="M202" i="87" s="1"/>
  <c r="H203" i="87"/>
  <c r="M203" i="87" s="1"/>
  <c r="H204" i="87"/>
  <c r="M204" i="87" s="1"/>
  <c r="H205" i="87"/>
  <c r="M205" i="87" s="1"/>
  <c r="H206" i="87"/>
  <c r="M206" i="87" s="1"/>
  <c r="H207" i="87"/>
  <c r="M207" i="87" s="1"/>
  <c r="H208" i="87"/>
  <c r="M208" i="87" s="1"/>
  <c r="H209" i="87"/>
  <c r="M209" i="87" s="1"/>
  <c r="H210" i="87"/>
  <c r="M210" i="87" s="1"/>
  <c r="H211" i="87"/>
  <c r="M211" i="87" s="1"/>
  <c r="H212" i="87"/>
  <c r="M212" i="87" s="1"/>
  <c r="H213" i="87"/>
  <c r="M213" i="87" s="1"/>
  <c r="H214" i="87"/>
  <c r="M214" i="87" s="1"/>
  <c r="H215" i="87"/>
  <c r="M215" i="87" s="1"/>
  <c r="H216" i="87"/>
  <c r="M216" i="87" s="1"/>
  <c r="H217" i="87"/>
  <c r="M217" i="87" s="1"/>
  <c r="H218" i="87"/>
  <c r="M218" i="87" s="1"/>
  <c r="H219" i="87"/>
  <c r="M219" i="87" s="1"/>
  <c r="H220" i="87"/>
  <c r="M220" i="87" s="1"/>
  <c r="H221" i="87"/>
  <c r="M221" i="87" s="1"/>
  <c r="H222" i="87"/>
  <c r="M222" i="87" s="1"/>
  <c r="H223" i="87"/>
  <c r="M223" i="87" s="1"/>
  <c r="H224" i="87"/>
  <c r="M224" i="87" s="1"/>
  <c r="H225" i="87"/>
  <c r="M225" i="87" s="1"/>
  <c r="H226" i="87"/>
  <c r="M226" i="87" s="1"/>
  <c r="H227" i="87"/>
  <c r="M227" i="87" s="1"/>
  <c r="H228" i="87"/>
  <c r="M228" i="87" s="1"/>
  <c r="H229" i="87"/>
  <c r="M229" i="87" s="1"/>
  <c r="H230" i="87"/>
  <c r="M230" i="87" s="1"/>
  <c r="H231" i="87"/>
  <c r="M231" i="87" s="1"/>
  <c r="H232" i="87"/>
  <c r="M232" i="87" s="1"/>
  <c r="H233" i="87"/>
  <c r="M233" i="87" s="1"/>
  <c r="H234" i="87"/>
  <c r="M234" i="87" s="1"/>
  <c r="H235" i="87"/>
  <c r="M235" i="87" s="1"/>
  <c r="H236" i="87"/>
  <c r="M236" i="87" s="1"/>
  <c r="H237" i="87"/>
  <c r="M237" i="87" s="1"/>
  <c r="H238" i="87"/>
  <c r="M238" i="87" s="1"/>
  <c r="H239" i="87"/>
  <c r="M239" i="87" s="1"/>
  <c r="H240" i="87"/>
  <c r="M240" i="87" s="1"/>
  <c r="H241" i="87"/>
  <c r="M241" i="87" s="1"/>
  <c r="H242" i="87"/>
  <c r="M242" i="87" s="1"/>
  <c r="H243" i="87"/>
  <c r="M243" i="87" s="1"/>
  <c r="H244" i="87"/>
  <c r="M244" i="87" s="1"/>
  <c r="H245" i="87"/>
  <c r="M245" i="87" s="1"/>
  <c r="H246" i="87"/>
  <c r="M246" i="87" s="1"/>
  <c r="H247" i="87"/>
  <c r="M247" i="87" s="1"/>
  <c r="H248" i="87"/>
  <c r="M248" i="87" s="1"/>
  <c r="H249" i="87"/>
  <c r="M249" i="87" s="1"/>
  <c r="H250" i="87"/>
  <c r="M250" i="87" s="1"/>
  <c r="H251" i="87"/>
  <c r="M251" i="87" s="1"/>
  <c r="H252" i="87"/>
  <c r="M252" i="87" s="1"/>
  <c r="H253" i="87"/>
  <c r="M253" i="87" s="1"/>
  <c r="G2" i="87"/>
  <c r="G3" i="87"/>
  <c r="J3" i="87" s="1"/>
  <c r="K3" i="87" s="1"/>
  <c r="L3" i="87" s="1"/>
  <c r="G4" i="87"/>
  <c r="G5" i="87"/>
  <c r="G6" i="87"/>
  <c r="G7" i="87"/>
  <c r="G8" i="87"/>
  <c r="G9" i="87"/>
  <c r="G10" i="87"/>
  <c r="G11" i="87"/>
  <c r="G12" i="87"/>
  <c r="G13" i="87"/>
  <c r="G14" i="87"/>
  <c r="J14" i="87" s="1"/>
  <c r="K14" i="87" s="1"/>
  <c r="L14" i="87" s="1"/>
  <c r="G15" i="87"/>
  <c r="G16" i="87"/>
  <c r="G17" i="87"/>
  <c r="G18" i="87"/>
  <c r="J18" i="87" s="1"/>
  <c r="K18" i="87" s="1"/>
  <c r="L18" i="87" s="1"/>
  <c r="G19" i="87"/>
  <c r="G20" i="87"/>
  <c r="G21" i="87"/>
  <c r="G22" i="87"/>
  <c r="G23" i="87"/>
  <c r="G24" i="87"/>
  <c r="G25" i="87"/>
  <c r="G26" i="87"/>
  <c r="G27" i="87"/>
  <c r="G28" i="87"/>
  <c r="G29" i="87"/>
  <c r="G30" i="87"/>
  <c r="G31" i="87"/>
  <c r="G32" i="87"/>
  <c r="G33" i="87"/>
  <c r="G34" i="87"/>
  <c r="G35" i="87"/>
  <c r="G36" i="87"/>
  <c r="G37" i="87"/>
  <c r="G38" i="87"/>
  <c r="G39" i="87"/>
  <c r="G40" i="87"/>
  <c r="G41" i="87"/>
  <c r="G42" i="87"/>
  <c r="G43" i="87"/>
  <c r="G44" i="87"/>
  <c r="G45" i="87"/>
  <c r="G46" i="87"/>
  <c r="G47" i="87"/>
  <c r="G48" i="87"/>
  <c r="G49" i="87"/>
  <c r="G50" i="87"/>
  <c r="G51" i="87"/>
  <c r="G52" i="87"/>
  <c r="G53" i="87"/>
  <c r="G54" i="87"/>
  <c r="G55" i="87"/>
  <c r="G56" i="87"/>
  <c r="G57" i="87"/>
  <c r="G58" i="87"/>
  <c r="G59" i="87"/>
  <c r="G60" i="87"/>
  <c r="G61" i="87"/>
  <c r="G62" i="87"/>
  <c r="G63" i="87"/>
  <c r="G64" i="87"/>
  <c r="G65" i="87"/>
  <c r="G66" i="87"/>
  <c r="G67" i="87"/>
  <c r="G68" i="87"/>
  <c r="G69" i="87"/>
  <c r="G70" i="87"/>
  <c r="G71" i="87"/>
  <c r="G72" i="87"/>
  <c r="G73" i="87"/>
  <c r="G74" i="87"/>
  <c r="G75" i="87"/>
  <c r="G76" i="87"/>
  <c r="G77" i="87"/>
  <c r="G78" i="87"/>
  <c r="G79" i="87"/>
  <c r="G80" i="87"/>
  <c r="G81" i="87"/>
  <c r="G82" i="87"/>
  <c r="G83" i="87"/>
  <c r="G84" i="87"/>
  <c r="G85" i="87"/>
  <c r="G86" i="87"/>
  <c r="G87" i="87"/>
  <c r="G88" i="87"/>
  <c r="G89" i="87"/>
  <c r="G90" i="87"/>
  <c r="G91" i="87"/>
  <c r="G92" i="87"/>
  <c r="G93" i="87"/>
  <c r="G94" i="87"/>
  <c r="G95" i="87"/>
  <c r="G96" i="87"/>
  <c r="G97" i="87"/>
  <c r="G98" i="87"/>
  <c r="G99" i="87"/>
  <c r="G100" i="87"/>
  <c r="G101" i="87"/>
  <c r="G102" i="87"/>
  <c r="G103" i="87"/>
  <c r="G104" i="87"/>
  <c r="G105" i="87"/>
  <c r="G106" i="87"/>
  <c r="G107" i="87"/>
  <c r="G108" i="87"/>
  <c r="G109" i="87"/>
  <c r="G110" i="87"/>
  <c r="G111" i="87"/>
  <c r="G112" i="87"/>
  <c r="G113" i="87"/>
  <c r="G114" i="87"/>
  <c r="G115" i="87"/>
  <c r="G116" i="87"/>
  <c r="G117" i="87"/>
  <c r="G118" i="87"/>
  <c r="G119" i="87"/>
  <c r="G120" i="87"/>
  <c r="G121" i="87"/>
  <c r="G122" i="87"/>
  <c r="G123" i="87"/>
  <c r="G124" i="87"/>
  <c r="G125" i="87"/>
  <c r="G126" i="87"/>
  <c r="G127" i="87"/>
  <c r="G128" i="87"/>
  <c r="G129" i="87"/>
  <c r="G130" i="87"/>
  <c r="G131" i="87"/>
  <c r="G132" i="87"/>
  <c r="G133" i="87"/>
  <c r="G134" i="87"/>
  <c r="G135" i="87"/>
  <c r="G136" i="87"/>
  <c r="G137" i="87"/>
  <c r="G138" i="87"/>
  <c r="G139" i="87"/>
  <c r="G140" i="87"/>
  <c r="G141" i="87"/>
  <c r="G142" i="87"/>
  <c r="G143" i="87"/>
  <c r="G144" i="87"/>
  <c r="G145" i="87"/>
  <c r="G146" i="87"/>
  <c r="G147" i="87"/>
  <c r="G148" i="87"/>
  <c r="G149" i="87"/>
  <c r="G150" i="87"/>
  <c r="G151" i="87"/>
  <c r="G152" i="87"/>
  <c r="G153" i="87"/>
  <c r="G154" i="87"/>
  <c r="G155" i="87"/>
  <c r="G156" i="87"/>
  <c r="G157" i="87"/>
  <c r="G158" i="87"/>
  <c r="G159" i="87"/>
  <c r="G160" i="87"/>
  <c r="G161" i="87"/>
  <c r="G162" i="87"/>
  <c r="G163" i="87"/>
  <c r="G164" i="87"/>
  <c r="G165" i="87"/>
  <c r="G166" i="87"/>
  <c r="G167" i="87"/>
  <c r="G168" i="87"/>
  <c r="G169" i="87"/>
  <c r="G170" i="87"/>
  <c r="G171" i="87"/>
  <c r="G172" i="87"/>
  <c r="G173" i="87"/>
  <c r="G174" i="87"/>
  <c r="G175" i="87"/>
  <c r="G176" i="87"/>
  <c r="G177" i="87"/>
  <c r="G178" i="87"/>
  <c r="G179" i="87"/>
  <c r="G180" i="87"/>
  <c r="G181" i="87"/>
  <c r="G182" i="87"/>
  <c r="G183" i="87"/>
  <c r="G184" i="87"/>
  <c r="G185" i="87"/>
  <c r="G186" i="87"/>
  <c r="G187" i="87"/>
  <c r="G188" i="87"/>
  <c r="G189" i="87"/>
  <c r="G190" i="87"/>
  <c r="G191" i="87"/>
  <c r="G192" i="87"/>
  <c r="G193" i="87"/>
  <c r="G194" i="87"/>
  <c r="G195" i="87"/>
  <c r="G196" i="87"/>
  <c r="G197" i="87"/>
  <c r="G198" i="87"/>
  <c r="G199" i="87"/>
  <c r="G200" i="87"/>
  <c r="G201" i="87"/>
  <c r="G202" i="87"/>
  <c r="G203" i="87"/>
  <c r="G204" i="87"/>
  <c r="G205" i="87"/>
  <c r="G206" i="87"/>
  <c r="G207" i="87"/>
  <c r="G208" i="87"/>
  <c r="G209" i="87"/>
  <c r="G210" i="87"/>
  <c r="G211" i="87"/>
  <c r="G212" i="87"/>
  <c r="G213" i="87"/>
  <c r="G214" i="87"/>
  <c r="G215" i="87"/>
  <c r="G216" i="87"/>
  <c r="G217" i="87"/>
  <c r="G218" i="87"/>
  <c r="G219" i="87"/>
  <c r="G220" i="87"/>
  <c r="G221" i="87"/>
  <c r="G222" i="87"/>
  <c r="G223" i="87"/>
  <c r="G224" i="87"/>
  <c r="G225" i="87"/>
  <c r="G226" i="87"/>
  <c r="G227" i="87"/>
  <c r="G228" i="87"/>
  <c r="G229" i="87"/>
  <c r="G230" i="87"/>
  <c r="G231" i="87"/>
  <c r="J231" i="87" s="1"/>
  <c r="K231" i="87" s="1"/>
  <c r="L231" i="87" s="1"/>
  <c r="G232" i="87"/>
  <c r="J232" i="87" s="1"/>
  <c r="K232" i="87" s="1"/>
  <c r="L232" i="87" s="1"/>
  <c r="G233" i="87"/>
  <c r="J233" i="87" s="1"/>
  <c r="K233" i="87" s="1"/>
  <c r="L233" i="87" s="1"/>
  <c r="G234" i="87"/>
  <c r="J234" i="87" s="1"/>
  <c r="K234" i="87" s="1"/>
  <c r="L234" i="87" s="1"/>
  <c r="G235" i="87"/>
  <c r="J235" i="87" s="1"/>
  <c r="K235" i="87" s="1"/>
  <c r="L235" i="87" s="1"/>
  <c r="G236" i="87"/>
  <c r="J236" i="87" s="1"/>
  <c r="K236" i="87" s="1"/>
  <c r="L236" i="87" s="1"/>
  <c r="G237" i="87"/>
  <c r="G238" i="87"/>
  <c r="G239" i="87"/>
  <c r="J239" i="87" s="1"/>
  <c r="K239" i="87" s="1"/>
  <c r="L239" i="87" s="1"/>
  <c r="G240" i="87"/>
  <c r="J240" i="87" s="1"/>
  <c r="K240" i="87" s="1"/>
  <c r="L240" i="87" s="1"/>
  <c r="G241" i="87"/>
  <c r="J241" i="87" s="1"/>
  <c r="K241" i="87" s="1"/>
  <c r="L241" i="87" s="1"/>
  <c r="G242" i="87"/>
  <c r="J242" i="87" s="1"/>
  <c r="K242" i="87" s="1"/>
  <c r="L242" i="87" s="1"/>
  <c r="G243" i="87"/>
  <c r="J243" i="87" s="1"/>
  <c r="K243" i="87" s="1"/>
  <c r="L243" i="87" s="1"/>
  <c r="G244" i="87"/>
  <c r="J244" i="87" s="1"/>
  <c r="K244" i="87" s="1"/>
  <c r="L244" i="87" s="1"/>
  <c r="G245" i="87"/>
  <c r="G246" i="87"/>
  <c r="J246" i="87" s="1"/>
  <c r="K246" i="87" s="1"/>
  <c r="L246" i="87" s="1"/>
  <c r="G247" i="87"/>
  <c r="J247" i="87" s="1"/>
  <c r="K247" i="87" s="1"/>
  <c r="L247" i="87" s="1"/>
  <c r="G248" i="87"/>
  <c r="J248" i="87" s="1"/>
  <c r="K248" i="87" s="1"/>
  <c r="L248" i="87" s="1"/>
  <c r="G249" i="87"/>
  <c r="J249" i="87" s="1"/>
  <c r="K249" i="87" s="1"/>
  <c r="L249" i="87" s="1"/>
  <c r="G250" i="87"/>
  <c r="J250" i="87" s="1"/>
  <c r="K250" i="87" s="1"/>
  <c r="L250" i="87" s="1"/>
  <c r="G251" i="87"/>
  <c r="J251" i="87" s="1"/>
  <c r="K251" i="87" s="1"/>
  <c r="L251" i="87" s="1"/>
  <c r="G252" i="87"/>
  <c r="G253" i="87"/>
  <c r="G16" i="85"/>
  <c r="E16" i="85"/>
  <c r="H16" i="85" s="1"/>
  <c r="H15" i="85"/>
  <c r="G15" i="85"/>
  <c r="E15" i="85"/>
  <c r="G14" i="85"/>
  <c r="E14" i="85"/>
  <c r="H14" i="85" s="1"/>
  <c r="G12" i="85"/>
  <c r="E12" i="85"/>
  <c r="H12" i="85" s="1"/>
  <c r="H11" i="85"/>
  <c r="G11" i="85"/>
  <c r="E11" i="85"/>
  <c r="G4" i="85"/>
  <c r="G5" i="85"/>
  <c r="G6" i="85"/>
  <c r="G7" i="85"/>
  <c r="G8" i="85"/>
  <c r="G3" i="85"/>
  <c r="E4" i="85"/>
  <c r="H4" i="85" s="1"/>
  <c r="E5" i="85"/>
  <c r="H5" i="85" s="1"/>
  <c r="E6" i="85"/>
  <c r="H6" i="85" s="1"/>
  <c r="E7" i="85"/>
  <c r="H7" i="85" s="1"/>
  <c r="E8" i="85"/>
  <c r="H8" i="85" s="1"/>
  <c r="E3" i="85"/>
  <c r="H3" i="85" s="1"/>
  <c r="F17" i="97"/>
  <c r="F18" i="97"/>
  <c r="F19" i="97"/>
  <c r="F20" i="97"/>
  <c r="F21" i="97"/>
  <c r="F16" i="97"/>
  <c r="K7" i="97"/>
  <c r="F7" i="97"/>
  <c r="H7" i="97" s="1"/>
  <c r="E7" i="97"/>
  <c r="K4" i="97"/>
  <c r="K5" i="97"/>
  <c r="K6" i="97"/>
  <c r="K8" i="97"/>
  <c r="K9" i="97"/>
  <c r="K3" i="97"/>
  <c r="E4" i="97"/>
  <c r="F4" i="97" s="1"/>
  <c r="L4" i="97" s="1"/>
  <c r="E5" i="97"/>
  <c r="E6" i="97"/>
  <c r="E8" i="97"/>
  <c r="F8" i="97" s="1"/>
  <c r="E9" i="97"/>
  <c r="F9" i="97" s="1"/>
  <c r="L9" i="97" s="1"/>
  <c r="F5" i="97"/>
  <c r="H5" i="97" s="1"/>
  <c r="F6" i="97"/>
  <c r="E3" i="97"/>
  <c r="F3" i="97" s="1"/>
  <c r="L3" i="97" s="1"/>
  <c r="H41" i="92"/>
  <c r="G37" i="92"/>
  <c r="G38" i="92"/>
  <c r="G39" i="92"/>
  <c r="G40" i="92"/>
  <c r="G36" i="92"/>
  <c r="M104" i="87"/>
  <c r="J2" i="87" l="1"/>
  <c r="G254" i="87"/>
  <c r="M2" i="87"/>
  <c r="M254" i="87" s="1"/>
  <c r="H254" i="87"/>
  <c r="J13" i="87"/>
  <c r="K13" i="87" s="1"/>
  <c r="L13" i="87" s="1"/>
  <c r="J245" i="87"/>
  <c r="K245" i="87" s="1"/>
  <c r="L245" i="87" s="1"/>
  <c r="J252" i="87"/>
  <c r="K252" i="87" s="1"/>
  <c r="L252" i="87" s="1"/>
  <c r="J237" i="87"/>
  <c r="K237" i="87" s="1"/>
  <c r="L237" i="87" s="1"/>
  <c r="J253" i="87"/>
  <c r="K253" i="87" s="1"/>
  <c r="L253" i="87" s="1"/>
  <c r="J238" i="87"/>
  <c r="K238" i="87" s="1"/>
  <c r="L238" i="87" s="1"/>
  <c r="J27" i="87"/>
  <c r="K27" i="87" s="1"/>
  <c r="L27" i="87" s="1"/>
  <c r="J7" i="87"/>
  <c r="K7" i="87" s="1"/>
  <c r="L7" i="87" s="1"/>
  <c r="J26" i="87"/>
  <c r="K26" i="87" s="1"/>
  <c r="L26" i="87" s="1"/>
  <c r="J20" i="87"/>
  <c r="K20" i="87" s="1"/>
  <c r="L20" i="87" s="1"/>
  <c r="J10" i="87"/>
  <c r="K10" i="87" s="1"/>
  <c r="L10" i="87" s="1"/>
  <c r="J8" i="87"/>
  <c r="K8" i="87" s="1"/>
  <c r="L8" i="87" s="1"/>
  <c r="J4" i="87"/>
  <c r="K4" i="87" s="1"/>
  <c r="L4" i="87" s="1"/>
  <c r="L7" i="97"/>
  <c r="H4" i="97"/>
  <c r="H3" i="97"/>
  <c r="H9" i="97"/>
  <c r="L8" i="97"/>
  <c r="H8" i="97"/>
  <c r="L6" i="97"/>
  <c r="H6" i="97"/>
  <c r="H10" i="97" s="1"/>
  <c r="L5" i="97"/>
  <c r="J25" i="87"/>
  <c r="K25" i="87" s="1"/>
  <c r="L25" i="87" s="1"/>
  <c r="J19" i="87"/>
  <c r="K19" i="87" s="1"/>
  <c r="L19" i="87" s="1"/>
  <c r="J21" i="87"/>
  <c r="K21" i="87" s="1"/>
  <c r="L21" i="87" s="1"/>
  <c r="J24" i="87"/>
  <c r="K24" i="87" s="1"/>
  <c r="L24" i="87" s="1"/>
  <c r="J12" i="87"/>
  <c r="K12" i="87" s="1"/>
  <c r="L12" i="87" s="1"/>
  <c r="J6" i="87"/>
  <c r="K6" i="87" s="1"/>
  <c r="L6" i="87" s="1"/>
  <c r="J23" i="87"/>
  <c r="K23" i="87" s="1"/>
  <c r="L23" i="87" s="1"/>
  <c r="J17" i="87"/>
  <c r="K17" i="87" s="1"/>
  <c r="L17" i="87" s="1"/>
  <c r="J15" i="87"/>
  <c r="K15" i="87" s="1"/>
  <c r="L15" i="87" s="1"/>
  <c r="J11" i="87"/>
  <c r="K11" i="87" s="1"/>
  <c r="L11" i="87" s="1"/>
  <c r="J9" i="87"/>
  <c r="K9" i="87" s="1"/>
  <c r="L9" i="87" s="1"/>
  <c r="J5" i="87"/>
  <c r="K5" i="87" s="1"/>
  <c r="L5" i="87" s="1"/>
  <c r="J16" i="87"/>
  <c r="K16" i="87" s="1"/>
  <c r="L16" i="87" s="1"/>
  <c r="K2" i="87" l="1"/>
  <c r="L10" i="97"/>
  <c r="L2" i="87" l="1"/>
  <c r="J22" i="87" l="1"/>
  <c r="J28" i="87"/>
  <c r="K28" i="87" s="1"/>
  <c r="L28" i="87" s="1"/>
  <c r="K22" i="87" l="1"/>
  <c r="J29" i="87"/>
  <c r="K29" i="87" s="1"/>
  <c r="L29" i="87" s="1"/>
  <c r="L22" i="87" l="1"/>
  <c r="J30" i="87"/>
  <c r="K30" i="87" l="1"/>
  <c r="J31" i="87"/>
  <c r="K31" i="87" s="1"/>
  <c r="L31" i="87" s="1"/>
  <c r="L30" i="87" l="1"/>
  <c r="J32" i="87"/>
  <c r="J34" i="87"/>
  <c r="K34" i="87" s="1"/>
  <c r="L34" i="87" s="1"/>
  <c r="K32" i="87" l="1"/>
  <c r="J33" i="87"/>
  <c r="K33" i="87" s="1"/>
  <c r="L33" i="87" s="1"/>
  <c r="J35" i="87"/>
  <c r="K35" i="87" s="1"/>
  <c r="L35" i="87" s="1"/>
  <c r="L32" i="87" l="1"/>
  <c r="J36" i="87"/>
  <c r="K36" i="87" s="1"/>
  <c r="L36" i="87" s="1"/>
  <c r="J37" i="87" l="1"/>
  <c r="K37" i="87" l="1"/>
  <c r="J38" i="87"/>
  <c r="K38" i="87" s="1"/>
  <c r="L38" i="87" s="1"/>
  <c r="J40" i="87"/>
  <c r="K40" i="87" s="1"/>
  <c r="L40" i="87" s="1"/>
  <c r="L37" i="87" l="1"/>
  <c r="J39" i="87"/>
  <c r="K39" i="87" s="1"/>
  <c r="L39" i="87" s="1"/>
  <c r="J41" i="87"/>
  <c r="K41" i="87" s="1"/>
  <c r="L41" i="87" s="1"/>
  <c r="J42" i="87" l="1"/>
  <c r="K42" i="87" s="1"/>
  <c r="L42" i="87" s="1"/>
  <c r="J45" i="87" l="1"/>
  <c r="K45" i="87" s="1"/>
  <c r="L45" i="87" s="1"/>
  <c r="J43" i="87"/>
  <c r="K43" i="87" s="1"/>
  <c r="L43" i="87" s="1"/>
  <c r="J46" i="87" l="1"/>
  <c r="K46" i="87" s="1"/>
  <c r="L46" i="87" s="1"/>
  <c r="J44" i="87"/>
  <c r="K44" i="87" s="1"/>
  <c r="L44" i="87" s="1"/>
  <c r="J47" i="87" l="1"/>
  <c r="K47" i="87" s="1"/>
  <c r="L47" i="87" s="1"/>
  <c r="J48" i="87" l="1"/>
  <c r="K48" i="87" s="1"/>
  <c r="L48" i="87" s="1"/>
  <c r="J49" i="87" l="1"/>
  <c r="K49" i="87" s="1"/>
  <c r="L49" i="87" s="1"/>
  <c r="J50" i="87" l="1"/>
  <c r="K50" i="87" s="1"/>
  <c r="L50" i="87" s="1"/>
  <c r="J51" i="87"/>
  <c r="K51" i="87" s="1"/>
  <c r="L51" i="87" s="1"/>
  <c r="J52" i="87" l="1"/>
  <c r="K52" i="87" s="1"/>
  <c r="L52" i="87" s="1"/>
  <c r="J53" i="87" l="1"/>
  <c r="K53" i="87" s="1"/>
  <c r="L53" i="87" s="1"/>
  <c r="J54" i="87" l="1"/>
  <c r="K54" i="87" s="1"/>
  <c r="L54" i="87" s="1"/>
  <c r="J55" i="87" l="1"/>
  <c r="K55" i="87" s="1"/>
  <c r="L55" i="87" s="1"/>
  <c r="J56" i="87" l="1"/>
  <c r="K56" i="87" s="1"/>
  <c r="L56" i="87" s="1"/>
  <c r="J57" i="87"/>
  <c r="K57" i="87" s="1"/>
  <c r="L57" i="87" s="1"/>
  <c r="J58" i="87" l="1"/>
  <c r="K58" i="87" s="1"/>
  <c r="L58" i="87" s="1"/>
  <c r="J59" i="87" l="1"/>
  <c r="K59" i="87" s="1"/>
  <c r="L59" i="87" s="1"/>
  <c r="J60" i="87" l="1"/>
  <c r="K60" i="87" s="1"/>
  <c r="L60" i="87" s="1"/>
  <c r="J61" i="87" l="1"/>
  <c r="K61" i="87" s="1"/>
  <c r="L61" i="87" s="1"/>
  <c r="J63" i="87" l="1"/>
  <c r="K63" i="87" s="1"/>
  <c r="L63" i="87" s="1"/>
  <c r="J62" i="87"/>
  <c r="K62" i="87" s="1"/>
  <c r="L62" i="87" s="1"/>
  <c r="J64" i="87" l="1"/>
  <c r="K64" i="87" s="1"/>
  <c r="L64" i="87" s="1"/>
  <c r="J65" i="87" l="1"/>
  <c r="K65" i="87" s="1"/>
  <c r="L65" i="87" s="1"/>
  <c r="J66" i="87" l="1"/>
  <c r="K66" i="87" s="1"/>
  <c r="L66" i="87" s="1"/>
  <c r="J67" i="87" l="1"/>
  <c r="K67" i="87" s="1"/>
  <c r="L67" i="87" s="1"/>
  <c r="J68" i="87" l="1"/>
  <c r="K68" i="87" s="1"/>
  <c r="L68" i="87" s="1"/>
  <c r="J69" i="87"/>
  <c r="K69" i="87" s="1"/>
  <c r="L69" i="87" s="1"/>
  <c r="J70" i="87" l="1"/>
  <c r="K70" i="87" s="1"/>
  <c r="L70" i="87" s="1"/>
  <c r="J71" i="87" l="1"/>
  <c r="K71" i="87" s="1"/>
  <c r="L71" i="87" s="1"/>
  <c r="J72" i="87" l="1"/>
  <c r="K72" i="87" s="1"/>
  <c r="L72" i="87" s="1"/>
  <c r="J74" i="87"/>
  <c r="K74" i="87" s="1"/>
  <c r="L74" i="87" s="1"/>
  <c r="J75" i="87" l="1"/>
  <c r="K75" i="87" s="1"/>
  <c r="L75" i="87" s="1"/>
  <c r="J73" i="87"/>
  <c r="K73" i="87" s="1"/>
  <c r="L73" i="87" s="1"/>
  <c r="J76" i="87" l="1"/>
  <c r="K76" i="87" s="1"/>
  <c r="L76" i="87" s="1"/>
  <c r="J77" i="87" l="1"/>
  <c r="K77" i="87" s="1"/>
  <c r="L77" i="87" s="1"/>
  <c r="J78" i="87" l="1"/>
  <c r="K78" i="87" s="1"/>
  <c r="L78" i="87" s="1"/>
  <c r="J80" i="87" l="1"/>
  <c r="K80" i="87" s="1"/>
  <c r="L80" i="87" s="1"/>
  <c r="J79" i="87"/>
  <c r="K79" i="87" s="1"/>
  <c r="L79" i="87" s="1"/>
  <c r="J81" i="87" l="1"/>
  <c r="K81" i="87" s="1"/>
  <c r="L81" i="87" s="1"/>
  <c r="J82" i="87" l="1"/>
  <c r="K82" i="87" s="1"/>
  <c r="L82" i="87" s="1"/>
  <c r="J83" i="87" l="1"/>
  <c r="K83" i="87" s="1"/>
  <c r="L83" i="87" s="1"/>
  <c r="J84" i="87" l="1"/>
  <c r="K84" i="87" s="1"/>
  <c r="L84" i="87" s="1"/>
  <c r="J85" i="87" l="1"/>
  <c r="K85" i="87" s="1"/>
  <c r="L85" i="87" s="1"/>
  <c r="J86" i="87"/>
  <c r="K86" i="87" s="1"/>
  <c r="L86" i="87" s="1"/>
  <c r="J87" i="87" l="1"/>
  <c r="K87" i="87" s="1"/>
  <c r="L87" i="87" s="1"/>
  <c r="J88" i="87" l="1"/>
  <c r="K88" i="87" s="1"/>
  <c r="L88" i="87" s="1"/>
  <c r="J89" i="87" l="1"/>
  <c r="K89" i="87" s="1"/>
  <c r="L89" i="87" s="1"/>
  <c r="J90" i="87" l="1"/>
  <c r="K90" i="87" s="1"/>
  <c r="L90" i="87" s="1"/>
  <c r="J91" i="87" l="1"/>
  <c r="K91" i="87" s="1"/>
  <c r="L91" i="87" s="1"/>
  <c r="J92" i="87"/>
  <c r="K92" i="87" s="1"/>
  <c r="L92" i="87" s="1"/>
  <c r="J93" i="87" l="1"/>
  <c r="K93" i="87" s="1"/>
  <c r="L93" i="87" s="1"/>
  <c r="J94" i="87" l="1"/>
  <c r="K94" i="87" s="1"/>
  <c r="L94" i="87" s="1"/>
  <c r="J95" i="87" l="1"/>
  <c r="K95" i="87" s="1"/>
  <c r="L95" i="87" s="1"/>
  <c r="J96" i="87" l="1"/>
  <c r="K96" i="87" s="1"/>
  <c r="L96" i="87" s="1"/>
  <c r="J98" i="87" l="1"/>
  <c r="K98" i="87" s="1"/>
  <c r="L98" i="87" s="1"/>
  <c r="J97" i="87"/>
  <c r="K97" i="87" s="1"/>
  <c r="L97" i="87" s="1"/>
  <c r="J99" i="87" l="1"/>
  <c r="K99" i="87" s="1"/>
  <c r="L99" i="87" s="1"/>
  <c r="J100" i="87" l="1"/>
  <c r="K100" i="87" s="1"/>
  <c r="L100" i="87" s="1"/>
  <c r="J103" i="87" l="1"/>
  <c r="K103" i="87" s="1"/>
  <c r="L103" i="87" s="1"/>
  <c r="J101" i="87"/>
  <c r="K101" i="87" s="1"/>
  <c r="L101" i="87" s="1"/>
  <c r="J104" i="87" l="1"/>
  <c r="K104" i="87" s="1"/>
  <c r="L104" i="87" s="1"/>
  <c r="J102" i="87"/>
  <c r="K102" i="87" s="1"/>
  <c r="L102" i="87" s="1"/>
  <c r="J105" i="87" l="1"/>
  <c r="K105" i="87" s="1"/>
  <c r="L105" i="87" s="1"/>
  <c r="J106" i="87" l="1"/>
  <c r="K106" i="87" s="1"/>
  <c r="L106" i="87" s="1"/>
  <c r="J107" i="87" l="1"/>
  <c r="K107" i="87" s="1"/>
  <c r="L107" i="87" s="1"/>
  <c r="J108" i="87" l="1"/>
  <c r="K108" i="87" s="1"/>
  <c r="L108" i="87" s="1"/>
  <c r="J109" i="87"/>
  <c r="K109" i="87" s="1"/>
  <c r="L109" i="87" s="1"/>
  <c r="J110" i="87" l="1"/>
  <c r="K110" i="87" s="1"/>
  <c r="L110" i="87" s="1"/>
  <c r="J111" i="87" l="1"/>
  <c r="K111" i="87" s="1"/>
  <c r="L111" i="87" s="1"/>
  <c r="J112" i="87" l="1"/>
  <c r="K112" i="87" s="1"/>
  <c r="L112" i="87" s="1"/>
  <c r="J113" i="87" l="1"/>
  <c r="K113" i="87" s="1"/>
  <c r="L113" i="87" s="1"/>
  <c r="J114" i="87" l="1"/>
  <c r="K114" i="87" s="1"/>
  <c r="L114" i="87" s="1"/>
  <c r="J115" i="87"/>
  <c r="K115" i="87" s="1"/>
  <c r="L115" i="87" s="1"/>
  <c r="J116" i="87" l="1"/>
  <c r="K116" i="87" s="1"/>
  <c r="L116" i="87" s="1"/>
  <c r="J117" i="87" l="1"/>
  <c r="K117" i="87" s="1"/>
  <c r="L117" i="87" s="1"/>
  <c r="J118" i="87" l="1"/>
  <c r="K118" i="87" s="1"/>
  <c r="L118" i="87" s="1"/>
  <c r="J119" i="87" l="1"/>
  <c r="K119" i="87" s="1"/>
  <c r="L119" i="87" s="1"/>
  <c r="J120" i="87" l="1"/>
  <c r="K120" i="87" s="1"/>
  <c r="L120" i="87" s="1"/>
  <c r="J121" i="87"/>
  <c r="K121" i="87" s="1"/>
  <c r="L121" i="87" s="1"/>
  <c r="J122" i="87" l="1"/>
  <c r="K122" i="87" s="1"/>
  <c r="L122" i="87" s="1"/>
  <c r="J123" i="87" l="1"/>
  <c r="K123" i="87" s="1"/>
  <c r="L123" i="87" s="1"/>
  <c r="J124" i="87" l="1"/>
  <c r="K124" i="87" s="1"/>
  <c r="L124" i="87" s="1"/>
  <c r="J125" i="87" l="1"/>
  <c r="K125" i="87" s="1"/>
  <c r="L125" i="87" s="1"/>
  <c r="J127" i="87" l="1"/>
  <c r="K127" i="87" s="1"/>
  <c r="L127" i="87" s="1"/>
  <c r="J126" i="87"/>
  <c r="K126" i="87" s="1"/>
  <c r="L126" i="87" s="1"/>
  <c r="J128" i="87" l="1"/>
  <c r="K128" i="87" s="1"/>
  <c r="L128" i="87" s="1"/>
  <c r="J129" i="87" l="1"/>
  <c r="K129" i="87" s="1"/>
  <c r="L129" i="87" s="1"/>
  <c r="J132" i="87" l="1"/>
  <c r="K132" i="87" s="1"/>
  <c r="L132" i="87" s="1"/>
  <c r="J130" i="87"/>
  <c r="K130" i="87" s="1"/>
  <c r="L130" i="87" s="1"/>
  <c r="J133" i="87" l="1"/>
  <c r="K133" i="87" s="1"/>
  <c r="L133" i="87" s="1"/>
  <c r="J131" i="87"/>
  <c r="K131" i="87" s="1"/>
  <c r="L131" i="87" s="1"/>
  <c r="J134" i="87" l="1"/>
  <c r="K134" i="87" s="1"/>
  <c r="L134" i="87" s="1"/>
  <c r="J135" i="87" l="1"/>
  <c r="K135" i="87" s="1"/>
  <c r="L135" i="87" s="1"/>
  <c r="J136" i="87" l="1"/>
  <c r="K136" i="87" s="1"/>
  <c r="L136" i="87" s="1"/>
  <c r="J138" i="87" l="1"/>
  <c r="K138" i="87" s="1"/>
  <c r="L138" i="87" s="1"/>
  <c r="J137" i="87"/>
  <c r="K137" i="87" s="1"/>
  <c r="L137" i="87" s="1"/>
  <c r="J139" i="87" l="1"/>
  <c r="K139" i="87" s="1"/>
  <c r="L139" i="87" s="1"/>
  <c r="J140" i="87" l="1"/>
  <c r="K140" i="87" s="1"/>
  <c r="L140" i="87" s="1"/>
  <c r="J141" i="87" l="1"/>
  <c r="K141" i="87" s="1"/>
  <c r="L141" i="87" s="1"/>
  <c r="J142" i="87" l="1"/>
  <c r="K142" i="87" s="1"/>
  <c r="L142" i="87" s="1"/>
  <c r="J143" i="87" l="1"/>
  <c r="K143" i="87" s="1"/>
  <c r="L143" i="87" s="1"/>
  <c r="J144" i="87"/>
  <c r="K144" i="87" s="1"/>
  <c r="L144" i="87" s="1"/>
  <c r="J145" i="87" l="1"/>
  <c r="K145" i="87" s="1"/>
  <c r="L145" i="87" s="1"/>
  <c r="J146" i="87" l="1"/>
  <c r="K146" i="87" s="1"/>
  <c r="L146" i="87" s="1"/>
  <c r="J147" i="87" l="1"/>
  <c r="K147" i="87" s="1"/>
  <c r="L147" i="87" s="1"/>
  <c r="J148" i="87" l="1"/>
  <c r="K148" i="87" s="1"/>
  <c r="L148" i="87" s="1"/>
  <c r="J149" i="87" l="1"/>
  <c r="K149" i="87" s="1"/>
  <c r="L149" i="87" s="1"/>
  <c r="J150" i="87"/>
  <c r="K150" i="87" s="1"/>
  <c r="L150" i="87" s="1"/>
  <c r="J151" i="87" l="1"/>
  <c r="K151" i="87" s="1"/>
  <c r="L151" i="87" s="1"/>
  <c r="J152" i="87" l="1"/>
  <c r="K152" i="87" s="1"/>
  <c r="L152" i="87" s="1"/>
  <c r="J153" i="87" l="1"/>
  <c r="K153" i="87" s="1"/>
  <c r="L153" i="87" s="1"/>
  <c r="J154" i="87" l="1"/>
  <c r="K154" i="87" s="1"/>
  <c r="L154" i="87" s="1"/>
  <c r="J155" i="87" l="1"/>
  <c r="K155" i="87" s="1"/>
  <c r="L155" i="87" s="1"/>
  <c r="J156" i="87"/>
  <c r="K156" i="87" s="1"/>
  <c r="L156" i="87" s="1"/>
  <c r="J157" i="87" l="1"/>
  <c r="K157" i="87" s="1"/>
  <c r="L157" i="87" s="1"/>
  <c r="J158" i="87" l="1"/>
  <c r="K158" i="87" s="1"/>
  <c r="L158" i="87" s="1"/>
  <c r="J161" i="87" l="1"/>
  <c r="K161" i="87" s="1"/>
  <c r="L161" i="87" s="1"/>
  <c r="J159" i="87"/>
  <c r="K159" i="87" s="1"/>
  <c r="L159" i="87" s="1"/>
  <c r="J162" i="87" l="1"/>
  <c r="K162" i="87" s="1"/>
  <c r="L162" i="87" s="1"/>
  <c r="J160" i="87"/>
  <c r="K160" i="87" l="1"/>
  <c r="J163" i="87"/>
  <c r="K163" i="87" s="1"/>
  <c r="L163" i="87" s="1"/>
  <c r="L160" i="87" l="1"/>
  <c r="J164" i="87"/>
  <c r="K164" i="87" l="1"/>
  <c r="J165" i="87"/>
  <c r="K165" i="87" s="1"/>
  <c r="L165" i="87" s="1"/>
  <c r="L164" i="87" l="1"/>
  <c r="J167" i="87"/>
  <c r="K167" i="87" s="1"/>
  <c r="L167" i="87" s="1"/>
  <c r="J166" i="87"/>
  <c r="K166" i="87" s="1"/>
  <c r="L166" i="87" s="1"/>
  <c r="J168" i="87" l="1"/>
  <c r="K168" i="87" s="1"/>
  <c r="L168" i="87" s="1"/>
  <c r="J169" i="87" l="1"/>
  <c r="K169" i="87" s="1"/>
  <c r="L169" i="87" s="1"/>
  <c r="J170" i="87" l="1"/>
  <c r="K170" i="87" s="1"/>
  <c r="L170" i="87" s="1"/>
  <c r="J171" i="87" l="1"/>
  <c r="K171" i="87" s="1"/>
  <c r="L171" i="87" s="1"/>
  <c r="J172" i="87" l="1"/>
  <c r="K172" i="87" s="1"/>
  <c r="L172" i="87" s="1"/>
  <c r="J173" i="87"/>
  <c r="K173" i="87" s="1"/>
  <c r="L173" i="87" s="1"/>
  <c r="J174" i="87" l="1"/>
  <c r="K174" i="87" s="1"/>
  <c r="L174" i="87" s="1"/>
  <c r="J175" i="87" l="1"/>
  <c r="K175" i="87" s="1"/>
  <c r="L175" i="87" s="1"/>
  <c r="J176" i="87" l="1"/>
  <c r="K176" i="87" l="1"/>
  <c r="J177" i="87"/>
  <c r="K177" i="87" s="1"/>
  <c r="L177" i="87" s="1"/>
  <c r="L176" i="87" l="1"/>
  <c r="J179" i="87"/>
  <c r="K179" i="87" s="1"/>
  <c r="L179" i="87" s="1"/>
  <c r="J178" i="87"/>
  <c r="K178" i="87" s="1"/>
  <c r="L178" i="87" s="1"/>
  <c r="J180" i="87" l="1"/>
  <c r="K180" i="87" s="1"/>
  <c r="L180" i="87" s="1"/>
  <c r="J181" i="87" l="1"/>
  <c r="K181" i="87" s="1"/>
  <c r="L181" i="87" s="1"/>
  <c r="J182" i="87" l="1"/>
  <c r="K182" i="87" s="1"/>
  <c r="L182" i="87" s="1"/>
  <c r="J183" i="87" l="1"/>
  <c r="K183" i="87" s="1"/>
  <c r="L183" i="87" s="1"/>
  <c r="J184" i="87" l="1"/>
  <c r="K184" i="87" s="1"/>
  <c r="L184" i="87" s="1"/>
  <c r="J185" i="87"/>
  <c r="K185" i="87" s="1"/>
  <c r="L185" i="87" s="1"/>
  <c r="J186" i="87" l="1"/>
  <c r="K186" i="87" s="1"/>
  <c r="L186" i="87" s="1"/>
  <c r="J187" i="87" l="1"/>
  <c r="K187" i="87" s="1"/>
  <c r="L187" i="87" s="1"/>
  <c r="J190" i="87" l="1"/>
  <c r="K190" i="87" s="1"/>
  <c r="L190" i="87" s="1"/>
  <c r="J188" i="87"/>
  <c r="K188" i="87" s="1"/>
  <c r="L188" i="87" s="1"/>
  <c r="J191" i="87" l="1"/>
  <c r="K191" i="87" s="1"/>
  <c r="L191" i="87" s="1"/>
  <c r="J189" i="87"/>
  <c r="K189" i="87" s="1"/>
  <c r="L189" i="87" s="1"/>
  <c r="J192" i="87" l="1"/>
  <c r="K192" i="87" s="1"/>
  <c r="L192" i="87" s="1"/>
  <c r="J193" i="87" l="1"/>
  <c r="K193" i="87" l="1"/>
  <c r="J194" i="87"/>
  <c r="K194" i="87" s="1"/>
  <c r="L194" i="87" s="1"/>
  <c r="L193" i="87" l="1"/>
  <c r="J195" i="87"/>
  <c r="K195" i="87" s="1"/>
  <c r="L195" i="87" s="1"/>
  <c r="J196" i="87"/>
  <c r="K196" i="87" s="1"/>
  <c r="L196" i="87" s="1"/>
  <c r="J197" i="87" l="1"/>
  <c r="K197" i="87" s="1"/>
  <c r="L197" i="87" s="1"/>
  <c r="J198" i="87" l="1"/>
  <c r="K198" i="87" s="1"/>
  <c r="L198" i="87" s="1"/>
  <c r="J199" i="87" l="1"/>
  <c r="K199" i="87" l="1"/>
  <c r="J200" i="87"/>
  <c r="K200" i="87" s="1"/>
  <c r="L200" i="87" s="1"/>
  <c r="L199" i="87" l="1"/>
  <c r="J201" i="87"/>
  <c r="J202" i="87"/>
  <c r="K202" i="87" s="1"/>
  <c r="L202" i="87" s="1"/>
  <c r="K201" i="87" l="1"/>
  <c r="J203" i="87"/>
  <c r="K203" i="87" s="1"/>
  <c r="L203" i="87" s="1"/>
  <c r="L201" i="87" l="1"/>
  <c r="J204" i="87"/>
  <c r="K204" i="87" l="1"/>
  <c r="J205" i="87"/>
  <c r="K205" i="87" s="1"/>
  <c r="L205" i="87" s="1"/>
  <c r="L204" i="87" l="1"/>
  <c r="J206" i="87"/>
  <c r="K206" i="87" s="1"/>
  <c r="L206" i="87" s="1"/>
  <c r="J207" i="87" l="1"/>
  <c r="K207" i="87" s="1"/>
  <c r="L207" i="87" s="1"/>
  <c r="J208" i="87"/>
  <c r="K208" i="87" s="1"/>
  <c r="L208" i="87" s="1"/>
  <c r="J209" i="87" l="1"/>
  <c r="K209" i="87" s="1"/>
  <c r="L209" i="87" s="1"/>
  <c r="J210" i="87" l="1"/>
  <c r="K210" i="87" s="1"/>
  <c r="L210" i="87" s="1"/>
  <c r="J211" i="87" l="1"/>
  <c r="K211" i="87" s="1"/>
  <c r="L211" i="87" s="1"/>
  <c r="J212" i="87" l="1"/>
  <c r="K212" i="87" s="1"/>
  <c r="L212" i="87" s="1"/>
  <c r="J213" i="87" l="1"/>
  <c r="K213" i="87" s="1"/>
  <c r="L213" i="87" s="1"/>
  <c r="J214" i="87"/>
  <c r="K214" i="87" s="1"/>
  <c r="L214" i="87" s="1"/>
  <c r="J215" i="87" l="1"/>
  <c r="K215" i="87" l="1"/>
  <c r="J216" i="87"/>
  <c r="K216" i="87" s="1"/>
  <c r="L216" i="87" s="1"/>
  <c r="L215" i="87" l="1"/>
  <c r="J219" i="87"/>
  <c r="K219" i="87" s="1"/>
  <c r="L219" i="87" s="1"/>
  <c r="J217" i="87"/>
  <c r="K217" i="87" l="1"/>
  <c r="J220" i="87"/>
  <c r="K220" i="87" s="1"/>
  <c r="L220" i="87" s="1"/>
  <c r="J218" i="87"/>
  <c r="K218" i="87" s="1"/>
  <c r="L218" i="87" s="1"/>
  <c r="L217" i="87" l="1"/>
  <c r="J221" i="87"/>
  <c r="K221" i="87" s="1"/>
  <c r="L221" i="87" s="1"/>
  <c r="J222" i="87" l="1"/>
  <c r="K222" i="87" l="1"/>
  <c r="J223" i="87"/>
  <c r="K223" i="87" s="1"/>
  <c r="L223" i="87" s="1"/>
  <c r="L222" i="87" l="1"/>
  <c r="J224" i="87"/>
  <c r="K224" i="87" s="1"/>
  <c r="L224" i="87" s="1"/>
  <c r="J225" i="87"/>
  <c r="K225" i="87" s="1"/>
  <c r="L225" i="87" s="1"/>
  <c r="J226" i="87" l="1"/>
  <c r="K226" i="87" s="1"/>
  <c r="L226" i="87" s="1"/>
  <c r="J227" i="87" l="1"/>
  <c r="K227" i="87" l="1"/>
  <c r="J228" i="87"/>
  <c r="K228" i="87" s="1"/>
  <c r="L228" i="87" s="1"/>
  <c r="L227" i="87" l="1"/>
  <c r="J229" i="87"/>
  <c r="K229" i="87" l="1"/>
  <c r="J230" i="87"/>
  <c r="J254" i="87" l="1"/>
  <c r="G2" i="107" s="1"/>
  <c r="L229" i="87"/>
  <c r="K230" i="87"/>
  <c r="K254" i="87" l="1"/>
  <c r="H2" i="107" s="1"/>
  <c r="L230" i="87"/>
</calcChain>
</file>

<file path=xl/sharedStrings.xml><?xml version="1.0" encoding="utf-8"?>
<sst xmlns="http://schemas.openxmlformats.org/spreadsheetml/2006/main" count="327" uniqueCount="55">
  <si>
    <t>Flat No.</t>
  </si>
  <si>
    <t>Sr. No.</t>
  </si>
  <si>
    <t>Floor No.</t>
  </si>
  <si>
    <t>Total</t>
  </si>
  <si>
    <t>Total Flats</t>
  </si>
  <si>
    <t>CA</t>
  </si>
  <si>
    <t>BUA</t>
  </si>
  <si>
    <t>Value</t>
  </si>
  <si>
    <t xml:space="preserve">RV </t>
  </si>
  <si>
    <t>Composition</t>
  </si>
  <si>
    <t xml:space="preserve">Built up Area in 
Sq. Ft. 
</t>
  </si>
  <si>
    <t>2 BHK</t>
  </si>
  <si>
    <t>Balc. Area</t>
  </si>
  <si>
    <t>Total Area</t>
  </si>
  <si>
    <t>Area in Sq.ft</t>
  </si>
  <si>
    <t>CA sq.M</t>
  </si>
  <si>
    <t>Rate</t>
  </si>
  <si>
    <t>Total Value</t>
  </si>
  <si>
    <t>Final Rate</t>
  </si>
  <si>
    <t>Avg</t>
  </si>
  <si>
    <t>flat No</t>
  </si>
  <si>
    <t>CA area in Sq.M</t>
  </si>
  <si>
    <t>Extra Area</t>
  </si>
  <si>
    <t xml:space="preserve"> Comp.</t>
  </si>
  <si>
    <t>Total Area in Sq.Ft.</t>
  </si>
  <si>
    <t>2nd</t>
  </si>
  <si>
    <t>Other Area in Sq.Ft.</t>
  </si>
  <si>
    <t xml:space="preserve">As Per Approved Plan RERA Carpet Area in 
Sq. Ft.                      
</t>
  </si>
  <si>
    <t>Apartment Type</t>
  </si>
  <si>
    <t>Carpet Area (in Sqmts)</t>
  </si>
  <si>
    <t>Number of Apartment</t>
  </si>
  <si>
    <t>Number of Booked Apartment</t>
  </si>
  <si>
    <t>Flat No</t>
  </si>
  <si>
    <t>Refuge</t>
  </si>
  <si>
    <t>r.No.</t>
  </si>
  <si>
    <t>2 BHK Air</t>
  </si>
  <si>
    <t>2 BHK Titan</t>
  </si>
  <si>
    <t>3 BHK Aqua</t>
  </si>
  <si>
    <t>3 BHK Air</t>
  </si>
  <si>
    <t>3 BHK Titan</t>
  </si>
  <si>
    <t>3 BHK</t>
  </si>
  <si>
    <t>Typical 2,3,4,5,6,7,9,10,11,12,14,15,16,17,19,20,21,22,24,25,26,27,29,30,31,32,34,35,36,37,39,40,41,42,44</t>
  </si>
  <si>
    <t>Total 6 flats</t>
  </si>
  <si>
    <t>Refuge 8,13,18,23,28,38,43</t>
  </si>
  <si>
    <t xml:space="preserve">2 BHK - 78                                          3 BHK -  174                                                                                                                    </t>
  </si>
  <si>
    <t>Tower</t>
  </si>
  <si>
    <t>1st floor</t>
  </si>
  <si>
    <t>total 5 flats</t>
  </si>
  <si>
    <t>total 2 flats</t>
  </si>
  <si>
    <t>N/A</t>
  </si>
  <si>
    <r>
      <t xml:space="preserve">Rate per 
Sq. ft. on Total Area 
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Arial Narrow"/>
        <family val="2"/>
      </rPr>
      <t xml:space="preserve">
</t>
    </r>
  </si>
  <si>
    <r>
      <t xml:space="preserve">Realizable Value /                   Fair Market Value                        as on date 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Calibri"/>
        <family val="2"/>
      </rPr>
      <t xml:space="preserve">
</t>
    </r>
  </si>
  <si>
    <r>
      <t xml:space="preserve">Final Realizable Value after completion of flat                           (Including Car parking, GST &amp; Other Charges) 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Calibri"/>
        <family val="2"/>
      </rPr>
      <t xml:space="preserve">
</t>
    </r>
  </si>
  <si>
    <r>
      <t xml:space="preserve">Expected Rent per month (After Completion)               in </t>
    </r>
    <r>
      <rPr>
        <b/>
        <sz val="7"/>
        <color theme="1"/>
        <rFont val="Rupee Foradian"/>
        <family val="2"/>
      </rPr>
      <t>`</t>
    </r>
  </si>
  <si>
    <r>
      <t xml:space="preserve">Cost of Construction                                 in </t>
    </r>
    <r>
      <rPr>
        <b/>
        <sz val="7"/>
        <color theme="1"/>
        <rFont val="Rupee Foradian"/>
        <family val="2"/>
      </rPr>
      <t>`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</si>
</sst>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 * #,##0.00_ ;_ * \-#,##0.00_ ;_ * &quot;-&quot;??_ ;_ @_ "/>
    <numFmt numFmtId="164" formatCode="_ * #,##0_ ;_ * \-#,##0_ ;_ * &quot;-&quot;??_ ;_ @_ "/>
    <numFmt numFmtId="165" formatCode="[$-4009]General"/>
    <numFmt numFmtId="166" formatCode="#,##0.00&quot; &quot;;&quot; (&quot;#,##0.00&quot;)&quot;;&quot; -&quot;#&quot; &quot;;@&quot; &quot;"/>
    <numFmt numFmtId="167" formatCode="#,##0&quot; &quot;;&quot; (&quot;#,##0&quot;)&quot;;&quot; -&quot;#&quot; &quot;;@&quot; &quot;"/>
  </numFmts>
  <fonts count="3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 Narrow"/>
      <family val="2"/>
    </font>
    <font>
      <sz val="11"/>
      <color rgb="FF333333"/>
      <name val="Open Sans"/>
      <family val="2"/>
    </font>
    <font>
      <b/>
      <sz val="10"/>
      <color theme="1"/>
      <name val="Arial Narrow"/>
      <family val="2"/>
    </font>
    <font>
      <sz val="10"/>
      <color theme="1"/>
      <name val="Arial Narrow"/>
      <family val="2"/>
    </font>
    <font>
      <b/>
      <sz val="7"/>
      <color theme="1"/>
      <name val="Arial Narrow"/>
      <family val="2"/>
    </font>
    <font>
      <b/>
      <sz val="11"/>
      <color rgb="FF333333"/>
      <name val="Open Sans"/>
      <family val="2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0"/>
      <color rgb="FFFF0000"/>
      <name val="Arial Narrow"/>
      <family val="2"/>
    </font>
    <font>
      <b/>
      <sz val="11"/>
      <color theme="1"/>
      <name val="Arial Narrow"/>
      <family val="2"/>
    </font>
    <font>
      <sz val="8"/>
      <name val="Calibri"/>
      <family val="2"/>
      <scheme val="minor"/>
    </font>
    <font>
      <b/>
      <sz val="12"/>
      <color theme="1"/>
      <name val="Arial Narrow"/>
      <family val="2"/>
    </font>
    <font>
      <b/>
      <sz val="12"/>
      <color theme="1"/>
      <name val="Calibri"/>
      <family val="2"/>
      <scheme val="minor"/>
    </font>
    <font>
      <sz val="9"/>
      <color theme="1"/>
      <name val="Arial Narrow"/>
      <family val="2"/>
    </font>
    <font>
      <sz val="10"/>
      <name val="Arial Narrow"/>
      <family val="2"/>
    </font>
    <font>
      <sz val="11"/>
      <name val="Arial Narrow"/>
      <family val="2"/>
    </font>
    <font>
      <sz val="11"/>
      <color rgb="FFFF0000"/>
      <name val="Arial Narrow"/>
      <family val="2"/>
    </font>
    <font>
      <b/>
      <sz val="12"/>
      <color rgb="FFFF0000"/>
      <name val="Arial Narrow"/>
      <family val="2"/>
    </font>
    <font>
      <sz val="11"/>
      <color rgb="FF333333"/>
      <name val="Arial Narrow"/>
      <family val="2"/>
    </font>
    <font>
      <b/>
      <sz val="11"/>
      <name val="Arial Narrow"/>
      <family val="2"/>
    </font>
    <font>
      <b/>
      <sz val="11"/>
      <color theme="1"/>
      <name val="Calibri"/>
      <family val="2"/>
      <scheme val="minor"/>
    </font>
    <font>
      <sz val="10"/>
      <color rgb="FF000000"/>
      <name val="Arial1"/>
    </font>
    <font>
      <sz val="11"/>
      <color rgb="FF000000"/>
      <name val="Arial"/>
      <family val="2"/>
    </font>
    <font>
      <b/>
      <sz val="11"/>
      <color rgb="FFFFFFFF"/>
      <name val="Arial Narrow"/>
      <family val="2"/>
    </font>
    <font>
      <b/>
      <sz val="7"/>
      <name val="Arial Narrow"/>
      <family val="2"/>
    </font>
    <font>
      <b/>
      <sz val="10"/>
      <name val="Arial Narrow"/>
      <family val="2"/>
    </font>
    <font>
      <sz val="10"/>
      <name val="Calibri"/>
      <family val="2"/>
      <scheme val="minor"/>
    </font>
    <font>
      <sz val="10"/>
      <color rgb="FF000000"/>
      <name val="Arial Narrow"/>
      <family val="2"/>
    </font>
    <font>
      <b/>
      <sz val="7"/>
      <color theme="1"/>
      <name val="Rupee Foradian"/>
      <family val="2"/>
    </font>
    <font>
      <b/>
      <sz val="7"/>
      <color theme="1"/>
      <name val="Calibri"/>
      <family val="2"/>
    </font>
    <font>
      <sz val="10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FF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5" fontId="24" fillId="0" borderId="0" applyBorder="0" applyProtection="0"/>
    <xf numFmtId="166" fontId="25" fillId="0" borderId="0" applyFont="0" applyBorder="0" applyProtection="0"/>
    <xf numFmtId="43" fontId="1" fillId="0" borderId="0" applyFont="0" applyFill="0" applyBorder="0" applyAlignment="0" applyProtection="0"/>
  </cellStyleXfs>
  <cellXfs count="147">
    <xf numFmtId="0" fontId="0" fillId="0" borderId="0" xfId="0"/>
    <xf numFmtId="0" fontId="2" fillId="0" borderId="0" xfId="0" applyFont="1"/>
    <xf numFmtId="1" fontId="2" fillId="0" borderId="0" xfId="0" applyNumberFormat="1" applyFont="1"/>
    <xf numFmtId="0" fontId="3" fillId="0" borderId="0" xfId="0" applyFont="1" applyAlignment="1">
      <alignment horizontal="center"/>
    </xf>
    <xf numFmtId="0" fontId="7" fillId="0" borderId="5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43" fontId="2" fillId="0" borderId="0" xfId="0" applyNumberFormat="1" applyFont="1" applyAlignment="1">
      <alignment horizontal="center" vertical="center"/>
    </xf>
    <xf numFmtId="0" fontId="6" fillId="0" borderId="0" xfId="0" applyFont="1" applyAlignment="1">
      <alignment vertical="center"/>
    </xf>
    <xf numFmtId="0" fontId="4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0" fillId="0" borderId="0" xfId="0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43" fontId="2" fillId="0" borderId="0" xfId="1" applyFont="1" applyAlignment="1">
      <alignment horizontal="center" vertical="center"/>
    </xf>
    <xf numFmtId="43" fontId="9" fillId="0" borderId="0" xfId="1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1" fontId="6" fillId="0" borderId="0" xfId="0" applyNumberFormat="1" applyFont="1" applyAlignment="1">
      <alignment horizontal="center" vertical="center"/>
    </xf>
    <xf numFmtId="43" fontId="11" fillId="0" borderId="0" xfId="0" applyNumberFormat="1" applyFont="1" applyAlignment="1">
      <alignment horizontal="center" vertical="center"/>
    </xf>
    <xf numFmtId="43" fontId="2" fillId="0" borderId="0" xfId="1" applyFont="1" applyBorder="1" applyAlignment="1">
      <alignment horizontal="center" vertical="center"/>
    </xf>
    <xf numFmtId="0" fontId="19" fillId="0" borderId="0" xfId="0" applyFont="1" applyAlignment="1">
      <alignment horizontal="center" vertical="center" wrapText="1"/>
    </xf>
    <xf numFmtId="1" fontId="11" fillId="0" borderId="0" xfId="0" applyNumberFormat="1" applyFont="1" applyAlignment="1">
      <alignment horizontal="center" vertical="center"/>
    </xf>
    <xf numFmtId="164" fontId="11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" fontId="14" fillId="0" borderId="0" xfId="0" applyNumberFormat="1" applyFont="1" applyAlignment="1">
      <alignment horizontal="center" vertical="center"/>
    </xf>
    <xf numFmtId="43" fontId="20" fillId="0" borderId="0" xfId="1" applyFont="1" applyBorder="1" applyAlignment="1">
      <alignment horizontal="center" vertical="center"/>
    </xf>
    <xf numFmtId="43" fontId="9" fillId="0" borderId="0" xfId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10" fillId="0" borderId="0" xfId="0" applyFont="1"/>
    <xf numFmtId="0" fontId="10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1" fontId="17" fillId="0" borderId="0" xfId="0" applyNumberFormat="1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14" fillId="0" borderId="0" xfId="0" applyFont="1" applyAlignment="1">
      <alignment vertical="center"/>
    </xf>
    <xf numFmtId="1" fontId="6" fillId="0" borderId="1" xfId="0" applyNumberFormat="1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2" fontId="6" fillId="0" borderId="0" xfId="0" applyNumberFormat="1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5" fillId="0" borderId="0" xfId="0" applyFont="1" applyAlignment="1">
      <alignment horizontal="center" vertical="center" wrapText="1"/>
    </xf>
    <xf numFmtId="16" fontId="6" fillId="0" borderId="0" xfId="0" applyNumberFormat="1" applyFont="1" applyAlignment="1">
      <alignment horizontal="center" vertical="center"/>
    </xf>
    <xf numFmtId="1" fontId="5" fillId="0" borderId="0" xfId="0" applyNumberFormat="1" applyFont="1" applyAlignment="1">
      <alignment horizontal="center" vertical="center"/>
    </xf>
    <xf numFmtId="1" fontId="5" fillId="0" borderId="0" xfId="0" applyNumberFormat="1" applyFont="1" applyAlignment="1">
      <alignment vertical="center"/>
    </xf>
    <xf numFmtId="0" fontId="5" fillId="0" borderId="0" xfId="0" applyFont="1" applyAlignment="1">
      <alignment vertical="center"/>
    </xf>
    <xf numFmtId="1" fontId="17" fillId="0" borderId="0" xfId="0" applyNumberFormat="1" applyFont="1" applyAlignment="1">
      <alignment horizontal="center" vertical="center" shrinkToFit="1"/>
    </xf>
    <xf numFmtId="167" fontId="17" fillId="0" borderId="0" xfId="5" applyNumberFormat="1" applyFont="1" applyBorder="1" applyAlignment="1" applyProtection="1">
      <alignment horizontal="center" vertical="center"/>
      <protection locked="0"/>
    </xf>
    <xf numFmtId="0" fontId="7" fillId="0" borderId="3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/>
    </xf>
    <xf numFmtId="1" fontId="6" fillId="0" borderId="1" xfId="0" applyNumberFormat="1" applyFont="1" applyBorder="1" applyAlignment="1">
      <alignment horizontal="center"/>
    </xf>
    <xf numFmtId="0" fontId="6" fillId="0" borderId="0" xfId="0" applyFont="1"/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21" fillId="0" borderId="0" xfId="0" applyFont="1" applyAlignment="1">
      <alignment horizontal="center" vertical="top" wrapText="1"/>
    </xf>
    <xf numFmtId="1" fontId="21" fillId="0" borderId="0" xfId="0" applyNumberFormat="1" applyFont="1" applyAlignment="1">
      <alignment horizontal="center" vertical="top" wrapText="1"/>
    </xf>
    <xf numFmtId="0" fontId="12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1" fontId="3" fillId="0" borderId="0" xfId="0" applyNumberFormat="1" applyFont="1" applyAlignment="1">
      <alignment vertical="center"/>
    </xf>
    <xf numFmtId="43" fontId="18" fillId="0" borderId="1" xfId="1" applyFont="1" applyFill="1" applyBorder="1" applyAlignment="1">
      <alignment horizontal="center" vertical="center"/>
    </xf>
    <xf numFmtId="0" fontId="18" fillId="3" borderId="1" xfId="0" applyFont="1" applyFill="1" applyBorder="1" applyAlignment="1">
      <alignment horizontal="center" vertical="center"/>
    </xf>
    <xf numFmtId="1" fontId="18" fillId="3" borderId="1" xfId="0" applyNumberFormat="1" applyFont="1" applyFill="1" applyBorder="1" applyAlignment="1">
      <alignment horizontal="center" vertical="center"/>
    </xf>
    <xf numFmtId="43" fontId="18" fillId="3" borderId="1" xfId="1" applyFont="1" applyFill="1" applyBorder="1" applyAlignment="1">
      <alignment horizontal="center" vertical="center"/>
    </xf>
    <xf numFmtId="43" fontId="18" fillId="3" borderId="1" xfId="0" applyNumberFormat="1" applyFont="1" applyFill="1" applyBorder="1" applyAlignment="1">
      <alignment horizontal="center" vertical="center"/>
    </xf>
    <xf numFmtId="0" fontId="18" fillId="3" borderId="0" xfId="0" applyFont="1" applyFill="1" applyAlignment="1">
      <alignment horizontal="center" vertical="center"/>
    </xf>
    <xf numFmtId="43" fontId="18" fillId="3" borderId="0" xfId="0" applyNumberFormat="1" applyFont="1" applyFill="1" applyAlignment="1">
      <alignment horizontal="center" vertical="center"/>
    </xf>
    <xf numFmtId="43" fontId="17" fillId="3" borderId="1" xfId="0" applyNumberFormat="1" applyFont="1" applyFill="1" applyBorder="1" applyAlignment="1">
      <alignment horizontal="center" vertical="center"/>
    </xf>
    <xf numFmtId="43" fontId="17" fillId="3" borderId="2" xfId="0" applyNumberFormat="1" applyFont="1" applyFill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11" fillId="0" borderId="0" xfId="0" applyFont="1"/>
    <xf numFmtId="1" fontId="17" fillId="0" borderId="1" xfId="0" applyNumberFormat="1" applyFont="1" applyBorder="1" applyAlignment="1">
      <alignment horizontal="center" vertical="center"/>
    </xf>
    <xf numFmtId="1" fontId="17" fillId="0" borderId="1" xfId="0" applyNumberFormat="1" applyFont="1" applyBorder="1" applyAlignment="1">
      <alignment horizontal="center"/>
    </xf>
    <xf numFmtId="1" fontId="17" fillId="0" borderId="8" xfId="0" applyNumberFormat="1" applyFont="1" applyBorder="1" applyAlignment="1">
      <alignment horizontal="center" vertical="center"/>
    </xf>
    <xf numFmtId="1" fontId="28" fillId="0" borderId="1" xfId="0" applyNumberFormat="1" applyFont="1" applyBorder="1" applyAlignment="1">
      <alignment horizontal="center" vertical="center"/>
    </xf>
    <xf numFmtId="2" fontId="17" fillId="0" borderId="0" xfId="0" applyNumberFormat="1" applyFont="1"/>
    <xf numFmtId="0" fontId="29" fillId="0" borderId="0" xfId="0" applyFont="1"/>
    <xf numFmtId="0" fontId="26" fillId="0" borderId="0" xfId="0" applyFont="1" applyAlignment="1">
      <alignment horizontal="left" vertical="top" wrapText="1"/>
    </xf>
    <xf numFmtId="0" fontId="21" fillId="0" borderId="1" xfId="0" applyFont="1" applyBorder="1" applyAlignment="1">
      <alignment vertical="top" wrapText="1"/>
    </xf>
    <xf numFmtId="1" fontId="3" fillId="0" borderId="1" xfId="0" applyNumberFormat="1" applyFont="1" applyBorder="1" applyAlignment="1">
      <alignment vertical="center"/>
    </xf>
    <xf numFmtId="0" fontId="3" fillId="0" borderId="1" xfId="0" applyFont="1" applyBorder="1" applyAlignment="1">
      <alignment vertical="center"/>
    </xf>
    <xf numFmtId="0" fontId="12" fillId="0" borderId="1" xfId="0" applyFont="1" applyBorder="1" applyAlignment="1">
      <alignment vertical="center"/>
    </xf>
    <xf numFmtId="0" fontId="22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1" fontId="18" fillId="0" borderId="1" xfId="0" applyNumberFormat="1" applyFont="1" applyBorder="1" applyAlignment="1">
      <alignment horizontal="center" vertical="center"/>
    </xf>
    <xf numFmtId="43" fontId="18" fillId="0" borderId="1" xfId="0" applyNumberFormat="1" applyFont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43" fontId="18" fillId="0" borderId="0" xfId="0" applyNumberFormat="1" applyFont="1" applyAlignment="1">
      <alignment horizontal="center" vertical="center"/>
    </xf>
    <xf numFmtId="43" fontId="17" fillId="0" borderId="1" xfId="0" applyNumberFormat="1" applyFont="1" applyBorder="1" applyAlignment="1">
      <alignment horizontal="center" vertical="center"/>
    </xf>
    <xf numFmtId="43" fontId="17" fillId="0" borderId="2" xfId="0" applyNumberFormat="1" applyFont="1" applyBorder="1" applyAlignment="1">
      <alignment horizontal="center" vertical="center"/>
    </xf>
    <xf numFmtId="43" fontId="18" fillId="0" borderId="0" xfId="1" applyFont="1" applyFill="1" applyAlignment="1">
      <alignment horizontal="center" vertical="center"/>
    </xf>
    <xf numFmtId="43" fontId="22" fillId="0" borderId="8" xfId="0" applyNumberFormat="1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/>
    </xf>
    <xf numFmtId="1" fontId="18" fillId="4" borderId="1" xfId="0" applyNumberFormat="1" applyFont="1" applyFill="1" applyBorder="1" applyAlignment="1">
      <alignment horizontal="center" vertical="center"/>
    </xf>
    <xf numFmtId="43" fontId="18" fillId="4" borderId="1" xfId="1" applyFont="1" applyFill="1" applyBorder="1" applyAlignment="1">
      <alignment horizontal="center" vertical="center"/>
    </xf>
    <xf numFmtId="43" fontId="18" fillId="4" borderId="1" xfId="0" applyNumberFormat="1" applyFont="1" applyFill="1" applyBorder="1" applyAlignment="1">
      <alignment horizontal="center" vertical="center"/>
    </xf>
    <xf numFmtId="0" fontId="18" fillId="4" borderId="0" xfId="0" applyFont="1" applyFill="1" applyAlignment="1">
      <alignment horizontal="center" vertical="center"/>
    </xf>
    <xf numFmtId="43" fontId="18" fillId="4" borderId="0" xfId="0" applyNumberFormat="1" applyFont="1" applyFill="1" applyAlignment="1">
      <alignment horizontal="center" vertical="center"/>
    </xf>
    <xf numFmtId="43" fontId="17" fillId="4" borderId="1" xfId="0" applyNumberFormat="1" applyFont="1" applyFill="1" applyBorder="1" applyAlignment="1">
      <alignment horizontal="center" vertical="center"/>
    </xf>
    <xf numFmtId="43" fontId="17" fillId="4" borderId="2" xfId="0" applyNumberFormat="1" applyFont="1" applyFill="1" applyBorder="1" applyAlignment="1">
      <alignment horizontal="center" vertical="center"/>
    </xf>
    <xf numFmtId="164" fontId="17" fillId="0" borderId="1" xfId="1" applyNumberFormat="1" applyFont="1" applyFill="1" applyBorder="1" applyAlignment="1">
      <alignment horizontal="center" vertical="center"/>
    </xf>
    <xf numFmtId="2" fontId="11" fillId="0" borderId="0" xfId="0" applyNumberFormat="1" applyFont="1"/>
    <xf numFmtId="1" fontId="30" fillId="0" borderId="1" xfId="0" applyNumberFormat="1" applyFont="1" applyBorder="1" applyAlignment="1">
      <alignment horizontal="center" vertical="center"/>
    </xf>
    <xf numFmtId="1" fontId="30" fillId="0" borderId="8" xfId="0" applyNumberFormat="1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164" fontId="17" fillId="0" borderId="6" xfId="1" applyNumberFormat="1" applyFont="1" applyFill="1" applyBorder="1" applyAlignment="1">
      <alignment horizontal="center" vertical="center"/>
    </xf>
    <xf numFmtId="164" fontId="17" fillId="0" borderId="7" xfId="1" applyNumberFormat="1" applyFont="1" applyFill="1" applyBorder="1" applyAlignment="1">
      <alignment horizontal="center" vertical="center"/>
    </xf>
    <xf numFmtId="164" fontId="17" fillId="0" borderId="2" xfId="1" applyNumberFormat="1" applyFont="1" applyFill="1" applyBorder="1" applyAlignment="1">
      <alignment horizontal="center" vertical="center"/>
    </xf>
    <xf numFmtId="164" fontId="17" fillId="0" borderId="9" xfId="1" applyNumberFormat="1" applyFont="1" applyFill="1" applyBorder="1" applyAlignment="1">
      <alignment horizontal="center" vertical="center"/>
    </xf>
    <xf numFmtId="164" fontId="17" fillId="0" borderId="10" xfId="1" applyNumberFormat="1" applyFont="1" applyFill="1" applyBorder="1" applyAlignment="1">
      <alignment horizontal="center" vertical="center"/>
    </xf>
    <xf numFmtId="164" fontId="17" fillId="0" borderId="4" xfId="1" applyNumberFormat="1" applyFont="1" applyFill="1" applyBorder="1" applyAlignment="1">
      <alignment horizontal="center" vertical="center"/>
    </xf>
    <xf numFmtId="164" fontId="17" fillId="0" borderId="11" xfId="1" applyNumberFormat="1" applyFont="1" applyFill="1" applyBorder="1" applyAlignment="1">
      <alignment horizontal="center" vertical="center"/>
    </xf>
    <xf numFmtId="164" fontId="17" fillId="0" borderId="0" xfId="1" applyNumberFormat="1" applyFont="1" applyFill="1" applyBorder="1" applyAlignment="1">
      <alignment horizontal="center" vertical="center"/>
    </xf>
    <xf numFmtId="164" fontId="17" fillId="0" borderId="5" xfId="1" applyNumberFormat="1" applyFont="1" applyFill="1" applyBorder="1" applyAlignment="1">
      <alignment horizontal="center" vertical="center"/>
    </xf>
    <xf numFmtId="164" fontId="17" fillId="0" borderId="12" xfId="1" applyNumberFormat="1" applyFont="1" applyFill="1" applyBorder="1" applyAlignment="1">
      <alignment horizontal="center" vertical="center"/>
    </xf>
    <xf numFmtId="164" fontId="17" fillId="0" borderId="13" xfId="1" applyNumberFormat="1" applyFont="1" applyFill="1" applyBorder="1" applyAlignment="1">
      <alignment horizontal="center" vertical="center"/>
    </xf>
    <xf numFmtId="164" fontId="17" fillId="0" borderId="14" xfId="1" applyNumberFormat="1" applyFont="1" applyFill="1" applyBorder="1" applyAlignment="1">
      <alignment horizontal="center" vertical="center"/>
    </xf>
    <xf numFmtId="0" fontId="22" fillId="0" borderId="8" xfId="0" applyFont="1" applyBorder="1" applyAlignment="1">
      <alignment horizontal="center" vertical="center"/>
    </xf>
    <xf numFmtId="0" fontId="6" fillId="0" borderId="8" xfId="0" applyFont="1" applyBorder="1" applyAlignment="1">
      <alignment horizontal="center"/>
    </xf>
    <xf numFmtId="1" fontId="6" fillId="0" borderId="8" xfId="0" applyNumberFormat="1" applyFont="1" applyBorder="1" applyAlignment="1">
      <alignment horizontal="center" vertical="center"/>
    </xf>
    <xf numFmtId="1" fontId="6" fillId="0" borderId="8" xfId="0" applyNumberFormat="1" applyFont="1" applyBorder="1" applyAlignment="1">
      <alignment horizontal="center"/>
    </xf>
    <xf numFmtId="164" fontId="17" fillId="0" borderId="8" xfId="1" applyNumberFormat="1" applyFont="1" applyFill="1" applyBorder="1" applyAlignment="1">
      <alignment horizontal="center" vertical="center"/>
    </xf>
    <xf numFmtId="1" fontId="17" fillId="0" borderId="8" xfId="0" applyNumberFormat="1" applyFont="1" applyBorder="1" applyAlignment="1">
      <alignment horizontal="center"/>
    </xf>
    <xf numFmtId="0" fontId="7" fillId="0" borderId="1" xfId="0" applyFont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43" fontId="7" fillId="0" borderId="2" xfId="1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164" fontId="6" fillId="0" borderId="1" xfId="1" applyNumberFormat="1" applyFont="1" applyBorder="1" applyAlignment="1">
      <alignment horizontal="left"/>
    </xf>
    <xf numFmtId="164" fontId="6" fillId="0" borderId="1" xfId="1" applyNumberFormat="1" applyFont="1" applyBorder="1" applyAlignment="1">
      <alignment horizontal="center"/>
    </xf>
    <xf numFmtId="164" fontId="6" fillId="0" borderId="1" xfId="1" applyNumberFormat="1" applyFont="1" applyBorder="1" applyAlignment="1">
      <alignment vertical="top" wrapText="1"/>
    </xf>
    <xf numFmtId="164" fontId="6" fillId="0" borderId="1" xfId="1" applyNumberFormat="1" applyFont="1" applyFill="1" applyBorder="1" applyAlignment="1">
      <alignment horizontal="center"/>
    </xf>
    <xf numFmtId="0" fontId="5" fillId="0" borderId="1" xfId="0" applyFont="1" applyBorder="1" applyAlignment="1">
      <alignment horizontal="center" vertical="center"/>
    </xf>
    <xf numFmtId="164" fontId="5" fillId="0" borderId="1" xfId="0" applyNumberFormat="1" applyFont="1" applyBorder="1" applyAlignment="1">
      <alignment horizontal="center" vertical="center"/>
    </xf>
    <xf numFmtId="164" fontId="5" fillId="0" borderId="1" xfId="1" applyNumberFormat="1" applyFont="1" applyBorder="1" applyAlignment="1">
      <alignment horizontal="center" vertical="center"/>
    </xf>
    <xf numFmtId="43" fontId="5" fillId="0" borderId="1" xfId="1" applyFont="1" applyBorder="1" applyAlignment="1">
      <alignment horizontal="center" vertical="center"/>
    </xf>
    <xf numFmtId="0" fontId="33" fillId="0" borderId="0" xfId="0" applyFont="1"/>
    <xf numFmtId="43" fontId="33" fillId="0" borderId="0" xfId="1" applyFont="1"/>
    <xf numFmtId="1" fontId="28" fillId="0" borderId="2" xfId="0" applyNumberFormat="1" applyFont="1" applyBorder="1" applyAlignment="1">
      <alignment horizontal="center" vertical="center"/>
    </xf>
    <xf numFmtId="43" fontId="6" fillId="0" borderId="1" xfId="0" applyNumberFormat="1" applyFont="1" applyBorder="1" applyAlignment="1">
      <alignment horizontal="center" vertical="center"/>
    </xf>
    <xf numFmtId="43" fontId="0" fillId="0" borderId="0" xfId="1" applyFont="1"/>
    <xf numFmtId="43" fontId="0" fillId="0" borderId="0" xfId="0" applyNumberFormat="1"/>
  </cellXfs>
  <cellStyles count="7">
    <cellStyle name="Comma" xfId="1" builtinId="3"/>
    <cellStyle name="Comma 2" xfId="3" xr:uid="{00000000-0005-0000-0000-000001000000}"/>
    <cellStyle name="Comma 3" xfId="5" xr:uid="{6F3278CE-B968-476E-AE0B-56A9D095242A}"/>
    <cellStyle name="Comma 4" xfId="6" xr:uid="{89D41C42-A5EA-41EE-9920-DB38F4911593}"/>
    <cellStyle name="Normal" xfId="0" builtinId="0"/>
    <cellStyle name="Normal 2" xfId="2" xr:uid="{00000000-0005-0000-0000-000003000000}"/>
    <cellStyle name="Normal 3" xfId="4" xr:uid="{49F60C21-2E3B-4AB3-93FB-05273A03E99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342900</xdr:colOff>
      <xdr:row>32</xdr:row>
      <xdr:rowOff>142875</xdr:rowOff>
    </xdr:from>
    <xdr:to>
      <xdr:col>20</xdr:col>
      <xdr:colOff>315176</xdr:colOff>
      <xdr:row>60</xdr:row>
      <xdr:rowOff>38904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4214BAD-151C-E569-2181-1803C9C6E6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39050" y="7086600"/>
          <a:ext cx="6096851" cy="5763429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0</xdr:row>
      <xdr:rowOff>85725</xdr:rowOff>
    </xdr:from>
    <xdr:to>
      <xdr:col>22</xdr:col>
      <xdr:colOff>428625</xdr:colOff>
      <xdr:row>32</xdr:row>
      <xdr:rowOff>76200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35C07C1-17A4-5D4A-2D93-BFCDEDC91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725" y="85725"/>
          <a:ext cx="13439775" cy="69342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190500</xdr:colOff>
      <xdr:row>0</xdr:row>
      <xdr:rowOff>109904</xdr:rowOff>
    </xdr:from>
    <xdr:to>
      <xdr:col>24</xdr:col>
      <xdr:colOff>213332</xdr:colOff>
      <xdr:row>26</xdr:row>
      <xdr:rowOff>33775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3890F7-6964-4FC5-AC62-B47D4F467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86096" y="109904"/>
          <a:ext cx="6096851" cy="576342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171450</xdr:colOff>
      <xdr:row>0</xdr:row>
      <xdr:rowOff>133350</xdr:rowOff>
    </xdr:from>
    <xdr:to>
      <xdr:col>12</xdr:col>
      <xdr:colOff>486755</xdr:colOff>
      <xdr:row>31</xdr:row>
      <xdr:rowOff>67490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E4653C-002B-D34C-7889-30406E4CC4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133350"/>
          <a:ext cx="7020905" cy="5839640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32</xdr:row>
      <xdr:rowOff>104775</xdr:rowOff>
    </xdr:from>
    <xdr:to>
      <xdr:col>12</xdr:col>
      <xdr:colOff>467705</xdr:colOff>
      <xdr:row>63</xdr:row>
      <xdr:rowOff>29389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0446AA8-1843-6A0E-C455-1D073F491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" y="6200775"/>
          <a:ext cx="7020905" cy="58301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256"/>
  <sheetViews>
    <sheetView tabSelected="1" zoomScale="175" zoomScaleNormal="175" workbookViewId="0">
      <selection activeCell="H2" sqref="H2"/>
    </sheetView>
  </sheetViews>
  <sheetFormatPr defaultRowHeight="15"/>
  <cols>
    <col min="1" max="1" width="4" style="48" customWidth="1"/>
    <col min="2" max="3" width="5.140625" style="34" customWidth="1"/>
    <col min="4" max="4" width="6.5703125" style="68" customWidth="1"/>
    <col min="5" max="5" width="7.7109375" style="101" customWidth="1"/>
    <col min="6" max="6" width="6.5703125" style="101" customWidth="1"/>
    <col min="7" max="7" width="6.5703125" style="73" customWidth="1"/>
    <col min="8" max="8" width="6.7109375" style="74" customWidth="1"/>
    <col min="9" max="9" width="6.28515625" style="141" customWidth="1"/>
    <col min="10" max="10" width="12.7109375" style="141" customWidth="1"/>
    <col min="11" max="11" width="12.5703125" style="141" customWidth="1"/>
    <col min="12" max="12" width="7.28515625" style="142" customWidth="1"/>
    <col min="13" max="13" width="11.42578125" style="141" customWidth="1"/>
    <col min="15" max="15" width="17.28515625" customWidth="1"/>
    <col min="16" max="16" width="11.28515625" customWidth="1"/>
    <col min="17" max="17" width="9.5703125" customWidth="1"/>
    <col min="18" max="18" width="9.28515625" style="1" customWidth="1"/>
    <col min="21" max="22" width="14.85546875" customWidth="1"/>
    <col min="28" max="28" width="16.140625" customWidth="1"/>
  </cols>
  <sheetData>
    <row r="1" spans="1:19" ht="47.25" customHeight="1">
      <c r="A1" s="128" t="s">
        <v>1</v>
      </c>
      <c r="B1" s="128" t="s">
        <v>0</v>
      </c>
      <c r="C1" s="128" t="s">
        <v>2</v>
      </c>
      <c r="D1" s="129" t="s">
        <v>23</v>
      </c>
      <c r="E1" s="129" t="s">
        <v>27</v>
      </c>
      <c r="F1" s="129" t="s">
        <v>26</v>
      </c>
      <c r="G1" s="129" t="s">
        <v>24</v>
      </c>
      <c r="H1" s="129" t="s">
        <v>10</v>
      </c>
      <c r="I1" s="45" t="s">
        <v>50</v>
      </c>
      <c r="J1" s="128" t="s">
        <v>51</v>
      </c>
      <c r="K1" s="130" t="s">
        <v>52</v>
      </c>
      <c r="L1" s="131" t="s">
        <v>53</v>
      </c>
      <c r="M1" s="132" t="s">
        <v>54</v>
      </c>
      <c r="N1" s="4"/>
    </row>
    <row r="2" spans="1:19" ht="16.5">
      <c r="A2" s="123">
        <v>1</v>
      </c>
      <c r="B2" s="124">
        <v>105</v>
      </c>
      <c r="C2" s="125">
        <v>1</v>
      </c>
      <c r="D2" s="126" t="s">
        <v>40</v>
      </c>
      <c r="E2" s="71">
        <v>804</v>
      </c>
      <c r="F2" s="103">
        <v>51</v>
      </c>
      <c r="G2" s="71">
        <f t="shared" ref="G2:G61" si="0">E2+F2</f>
        <v>855</v>
      </c>
      <c r="H2" s="127">
        <f t="shared" ref="H2:H61" si="1">E2*1.1</f>
        <v>884.40000000000009</v>
      </c>
      <c r="I2" s="46">
        <v>20000</v>
      </c>
      <c r="J2" s="133">
        <f t="shared" ref="J2:J33" si="2">G2*I2</f>
        <v>17100000</v>
      </c>
      <c r="K2" s="134">
        <f t="shared" ref="K2:K32" si="3">ROUND(J2*1.06,0)</f>
        <v>18126000</v>
      </c>
      <c r="L2" s="135">
        <f t="shared" ref="L2:L31" si="4">MROUND((K2*0.025/12),500)</f>
        <v>38000</v>
      </c>
      <c r="M2" s="136">
        <f t="shared" ref="M2:M32" si="5">H2*2800</f>
        <v>2476320.0000000005</v>
      </c>
      <c r="P2" s="7"/>
      <c r="S2" s="8"/>
    </row>
    <row r="3" spans="1:19" ht="16.5">
      <c r="A3" s="46">
        <v>2</v>
      </c>
      <c r="B3" s="32">
        <v>106</v>
      </c>
      <c r="C3" s="47">
        <v>1</v>
      </c>
      <c r="D3" s="100" t="s">
        <v>40</v>
      </c>
      <c r="E3" s="71">
        <v>804</v>
      </c>
      <c r="F3" s="103">
        <v>51</v>
      </c>
      <c r="G3" s="69">
        <f t="shared" si="0"/>
        <v>855</v>
      </c>
      <c r="H3" s="70">
        <f t="shared" si="1"/>
        <v>884.40000000000009</v>
      </c>
      <c r="I3" s="46">
        <v>20000</v>
      </c>
      <c r="J3" s="133">
        <f t="shared" si="2"/>
        <v>17100000</v>
      </c>
      <c r="K3" s="134">
        <f t="shared" si="3"/>
        <v>18126000</v>
      </c>
      <c r="L3" s="135">
        <f t="shared" si="4"/>
        <v>38000</v>
      </c>
      <c r="M3" s="136">
        <f t="shared" si="5"/>
        <v>2476320.0000000005</v>
      </c>
      <c r="O3" s="146">
        <f>J3/H3</f>
        <v>19335.142469470826</v>
      </c>
      <c r="P3" s="7"/>
      <c r="S3" s="8"/>
    </row>
    <row r="4" spans="1:19" ht="17.25" customHeight="1">
      <c r="A4" s="46">
        <v>3</v>
      </c>
      <c r="B4" s="11">
        <v>201</v>
      </c>
      <c r="C4" s="47">
        <v>2</v>
      </c>
      <c r="D4" s="100" t="s">
        <v>40</v>
      </c>
      <c r="E4" s="69">
        <v>910</v>
      </c>
      <c r="F4" s="102">
        <v>61</v>
      </c>
      <c r="G4" s="69">
        <f t="shared" si="0"/>
        <v>971</v>
      </c>
      <c r="H4" s="70">
        <f t="shared" si="1"/>
        <v>1001.0000000000001</v>
      </c>
      <c r="I4" s="46">
        <f>I2+50</f>
        <v>20050</v>
      </c>
      <c r="J4" s="133">
        <f>G4*I4</f>
        <v>19468550</v>
      </c>
      <c r="K4" s="134">
        <f t="shared" si="3"/>
        <v>20636663</v>
      </c>
      <c r="L4" s="135">
        <f t="shared" si="4"/>
        <v>43000</v>
      </c>
      <c r="M4" s="136">
        <f t="shared" si="5"/>
        <v>2802800.0000000005</v>
      </c>
      <c r="S4" s="8"/>
    </row>
    <row r="5" spans="1:19" ht="16.5">
      <c r="A5" s="46">
        <v>4</v>
      </c>
      <c r="B5" s="11">
        <v>202</v>
      </c>
      <c r="C5" s="47">
        <v>2</v>
      </c>
      <c r="D5" s="100" t="s">
        <v>11</v>
      </c>
      <c r="E5" s="71">
        <v>670</v>
      </c>
      <c r="F5" s="103">
        <v>37</v>
      </c>
      <c r="G5" s="69">
        <f t="shared" si="0"/>
        <v>707</v>
      </c>
      <c r="H5" s="70">
        <f t="shared" si="1"/>
        <v>737.00000000000011</v>
      </c>
      <c r="I5" s="46">
        <f>I4</f>
        <v>20050</v>
      </c>
      <c r="J5" s="133">
        <f t="shared" si="2"/>
        <v>14175350</v>
      </c>
      <c r="K5" s="134">
        <f t="shared" si="3"/>
        <v>15025871</v>
      </c>
      <c r="L5" s="135">
        <f t="shared" si="4"/>
        <v>31500</v>
      </c>
      <c r="M5" s="136">
        <f t="shared" si="5"/>
        <v>2063600.0000000002</v>
      </c>
      <c r="S5" s="9"/>
    </row>
    <row r="6" spans="1:19" ht="16.5">
      <c r="A6" s="46">
        <v>5</v>
      </c>
      <c r="B6" s="11">
        <v>203</v>
      </c>
      <c r="C6" s="47">
        <v>2</v>
      </c>
      <c r="D6" s="100" t="s">
        <v>11</v>
      </c>
      <c r="E6" s="71">
        <v>697</v>
      </c>
      <c r="F6" s="103">
        <v>37</v>
      </c>
      <c r="G6" s="69">
        <f t="shared" si="0"/>
        <v>734</v>
      </c>
      <c r="H6" s="70">
        <f t="shared" si="1"/>
        <v>766.7</v>
      </c>
      <c r="I6" s="46">
        <f>I5</f>
        <v>20050</v>
      </c>
      <c r="J6" s="133">
        <f t="shared" si="2"/>
        <v>14716700</v>
      </c>
      <c r="K6" s="134">
        <f t="shared" si="3"/>
        <v>15599702</v>
      </c>
      <c r="L6" s="135">
        <f t="shared" si="4"/>
        <v>32500</v>
      </c>
      <c r="M6" s="136">
        <f t="shared" si="5"/>
        <v>2146760</v>
      </c>
      <c r="S6" s="8"/>
    </row>
    <row r="7" spans="1:19" ht="16.5">
      <c r="A7" s="46">
        <v>6</v>
      </c>
      <c r="B7" s="11">
        <v>204</v>
      </c>
      <c r="C7" s="47">
        <v>2</v>
      </c>
      <c r="D7" s="100" t="s">
        <v>40</v>
      </c>
      <c r="E7" s="71">
        <v>915</v>
      </c>
      <c r="F7" s="103">
        <v>95</v>
      </c>
      <c r="G7" s="69">
        <f t="shared" si="0"/>
        <v>1010</v>
      </c>
      <c r="H7" s="70">
        <f t="shared" si="1"/>
        <v>1006.5000000000001</v>
      </c>
      <c r="I7" s="46">
        <f>I6</f>
        <v>20050</v>
      </c>
      <c r="J7" s="133">
        <f t="shared" si="2"/>
        <v>20250500</v>
      </c>
      <c r="K7" s="134">
        <f t="shared" si="3"/>
        <v>21465530</v>
      </c>
      <c r="L7" s="135">
        <f t="shared" si="4"/>
        <v>44500</v>
      </c>
      <c r="M7" s="136">
        <f t="shared" si="5"/>
        <v>2818200.0000000005</v>
      </c>
      <c r="S7" s="8"/>
    </row>
    <row r="8" spans="1:19" ht="16.5">
      <c r="A8" s="46">
        <v>7</v>
      </c>
      <c r="B8" s="11">
        <v>205</v>
      </c>
      <c r="C8" s="47">
        <v>2</v>
      </c>
      <c r="D8" s="100" t="s">
        <v>40</v>
      </c>
      <c r="E8" s="71">
        <v>804</v>
      </c>
      <c r="F8" s="103">
        <v>51</v>
      </c>
      <c r="G8" s="69">
        <f t="shared" si="0"/>
        <v>855</v>
      </c>
      <c r="H8" s="70">
        <f t="shared" si="1"/>
        <v>884.40000000000009</v>
      </c>
      <c r="I8" s="46">
        <f>I7</f>
        <v>20050</v>
      </c>
      <c r="J8" s="133">
        <f t="shared" si="2"/>
        <v>17142750</v>
      </c>
      <c r="K8" s="134">
        <f t="shared" si="3"/>
        <v>18171315</v>
      </c>
      <c r="L8" s="135">
        <f t="shared" si="4"/>
        <v>38000</v>
      </c>
      <c r="M8" s="136">
        <f t="shared" si="5"/>
        <v>2476320.0000000005</v>
      </c>
      <c r="P8">
        <v>19500</v>
      </c>
      <c r="Q8">
        <v>50</v>
      </c>
      <c r="R8" s="1" t="s">
        <v>25</v>
      </c>
      <c r="S8" s="8"/>
    </row>
    <row r="9" spans="1:19" ht="16.5">
      <c r="A9" s="46">
        <v>8</v>
      </c>
      <c r="B9" s="11">
        <v>206</v>
      </c>
      <c r="C9" s="47">
        <v>2</v>
      </c>
      <c r="D9" s="100" t="s">
        <v>40</v>
      </c>
      <c r="E9" s="71">
        <v>804</v>
      </c>
      <c r="F9" s="103">
        <v>51</v>
      </c>
      <c r="G9" s="69">
        <f t="shared" si="0"/>
        <v>855</v>
      </c>
      <c r="H9" s="70">
        <f t="shared" si="1"/>
        <v>884.40000000000009</v>
      </c>
      <c r="I9" s="46">
        <f>I8</f>
        <v>20050</v>
      </c>
      <c r="J9" s="133">
        <f t="shared" si="2"/>
        <v>17142750</v>
      </c>
      <c r="K9" s="134">
        <f t="shared" si="3"/>
        <v>18171315</v>
      </c>
      <c r="L9" s="135">
        <f t="shared" si="4"/>
        <v>38000</v>
      </c>
      <c r="M9" s="136">
        <f t="shared" si="5"/>
        <v>2476320.0000000005</v>
      </c>
      <c r="S9" s="8"/>
    </row>
    <row r="10" spans="1:19" ht="16.5">
      <c r="A10" s="46">
        <v>9</v>
      </c>
      <c r="B10" s="11">
        <v>301</v>
      </c>
      <c r="C10" s="11">
        <v>3</v>
      </c>
      <c r="D10" s="100" t="s">
        <v>40</v>
      </c>
      <c r="E10" s="69">
        <v>910</v>
      </c>
      <c r="F10" s="102">
        <v>61</v>
      </c>
      <c r="G10" s="69">
        <f t="shared" si="0"/>
        <v>971</v>
      </c>
      <c r="H10" s="70">
        <f t="shared" si="1"/>
        <v>1001.0000000000001</v>
      </c>
      <c r="I10" s="46">
        <f>I8+50</f>
        <v>20100</v>
      </c>
      <c r="J10" s="133">
        <f t="shared" si="2"/>
        <v>19517100</v>
      </c>
      <c r="K10" s="134">
        <f t="shared" si="3"/>
        <v>20688126</v>
      </c>
      <c r="L10" s="135">
        <f t="shared" si="4"/>
        <v>43000</v>
      </c>
      <c r="M10" s="136">
        <f t="shared" si="5"/>
        <v>2802800.0000000005</v>
      </c>
      <c r="S10" s="8"/>
    </row>
    <row r="11" spans="1:19" ht="16.5">
      <c r="A11" s="46">
        <v>10</v>
      </c>
      <c r="B11" s="11">
        <v>302</v>
      </c>
      <c r="C11" s="11">
        <v>3</v>
      </c>
      <c r="D11" s="100" t="s">
        <v>11</v>
      </c>
      <c r="E11" s="71">
        <v>670</v>
      </c>
      <c r="F11" s="103">
        <v>37</v>
      </c>
      <c r="G11" s="69">
        <f t="shared" si="0"/>
        <v>707</v>
      </c>
      <c r="H11" s="70">
        <f t="shared" si="1"/>
        <v>737.00000000000011</v>
      </c>
      <c r="I11" s="46">
        <f>I10</f>
        <v>20100</v>
      </c>
      <c r="J11" s="133">
        <f t="shared" si="2"/>
        <v>14210700</v>
      </c>
      <c r="K11" s="134">
        <f t="shared" si="3"/>
        <v>15063342</v>
      </c>
      <c r="L11" s="135">
        <f t="shared" si="4"/>
        <v>31500</v>
      </c>
      <c r="M11" s="136">
        <f t="shared" si="5"/>
        <v>2063600.0000000002</v>
      </c>
      <c r="S11" s="8"/>
    </row>
    <row r="12" spans="1:19" ht="16.5">
      <c r="A12" s="46">
        <v>11</v>
      </c>
      <c r="B12" s="11">
        <v>303</v>
      </c>
      <c r="C12" s="11">
        <v>3</v>
      </c>
      <c r="D12" s="100" t="s">
        <v>11</v>
      </c>
      <c r="E12" s="71">
        <v>697</v>
      </c>
      <c r="F12" s="103">
        <v>37</v>
      </c>
      <c r="G12" s="69">
        <f t="shared" si="0"/>
        <v>734</v>
      </c>
      <c r="H12" s="70">
        <f t="shared" si="1"/>
        <v>766.7</v>
      </c>
      <c r="I12" s="46">
        <f>I11</f>
        <v>20100</v>
      </c>
      <c r="J12" s="133">
        <f t="shared" si="2"/>
        <v>14753400</v>
      </c>
      <c r="K12" s="134">
        <f t="shared" si="3"/>
        <v>15638604</v>
      </c>
      <c r="L12" s="135">
        <f t="shared" si="4"/>
        <v>32500</v>
      </c>
      <c r="M12" s="136">
        <f t="shared" si="5"/>
        <v>2146760</v>
      </c>
      <c r="S12" s="8"/>
    </row>
    <row r="13" spans="1:19" ht="16.5">
      <c r="A13" s="46">
        <v>12</v>
      </c>
      <c r="B13" s="11">
        <v>304</v>
      </c>
      <c r="C13" s="11">
        <v>3</v>
      </c>
      <c r="D13" s="100" t="s">
        <v>40</v>
      </c>
      <c r="E13" s="71">
        <v>915</v>
      </c>
      <c r="F13" s="103">
        <v>95</v>
      </c>
      <c r="G13" s="69">
        <f t="shared" si="0"/>
        <v>1010</v>
      </c>
      <c r="H13" s="70">
        <f t="shared" si="1"/>
        <v>1006.5000000000001</v>
      </c>
      <c r="I13" s="46">
        <f>I12</f>
        <v>20100</v>
      </c>
      <c r="J13" s="133">
        <f t="shared" si="2"/>
        <v>20301000</v>
      </c>
      <c r="K13" s="134">
        <f t="shared" si="3"/>
        <v>21519060</v>
      </c>
      <c r="L13" s="135">
        <f t="shared" si="4"/>
        <v>45000</v>
      </c>
      <c r="M13" s="136">
        <f t="shared" si="5"/>
        <v>2818200.0000000005</v>
      </c>
      <c r="S13" s="8"/>
    </row>
    <row r="14" spans="1:19" ht="16.5">
      <c r="A14" s="46">
        <v>13</v>
      </c>
      <c r="B14" s="11">
        <v>305</v>
      </c>
      <c r="C14" s="11">
        <v>3</v>
      </c>
      <c r="D14" s="100" t="s">
        <v>40</v>
      </c>
      <c r="E14" s="71">
        <v>804</v>
      </c>
      <c r="F14" s="103">
        <v>51</v>
      </c>
      <c r="G14" s="69">
        <f t="shared" si="0"/>
        <v>855</v>
      </c>
      <c r="H14" s="70">
        <f t="shared" si="1"/>
        <v>884.40000000000009</v>
      </c>
      <c r="I14" s="46">
        <f>I13</f>
        <v>20100</v>
      </c>
      <c r="J14" s="133">
        <f t="shared" si="2"/>
        <v>17185500</v>
      </c>
      <c r="K14" s="134">
        <f t="shared" si="3"/>
        <v>18216630</v>
      </c>
      <c r="L14" s="135">
        <f t="shared" si="4"/>
        <v>38000</v>
      </c>
      <c r="M14" s="136">
        <f t="shared" si="5"/>
        <v>2476320.0000000005</v>
      </c>
      <c r="S14" s="8"/>
    </row>
    <row r="15" spans="1:19" ht="16.5">
      <c r="A15" s="46">
        <v>14</v>
      </c>
      <c r="B15" s="11">
        <v>306</v>
      </c>
      <c r="C15" s="11">
        <v>3</v>
      </c>
      <c r="D15" s="100" t="s">
        <v>40</v>
      </c>
      <c r="E15" s="71">
        <v>804</v>
      </c>
      <c r="F15" s="103">
        <v>51</v>
      </c>
      <c r="G15" s="69">
        <f t="shared" si="0"/>
        <v>855</v>
      </c>
      <c r="H15" s="70">
        <f t="shared" si="1"/>
        <v>884.40000000000009</v>
      </c>
      <c r="I15" s="46">
        <f>I14</f>
        <v>20100</v>
      </c>
      <c r="J15" s="133">
        <f t="shared" si="2"/>
        <v>17185500</v>
      </c>
      <c r="K15" s="134">
        <f t="shared" si="3"/>
        <v>18216630</v>
      </c>
      <c r="L15" s="135">
        <f t="shared" si="4"/>
        <v>38000</v>
      </c>
      <c r="M15" s="136">
        <f t="shared" si="5"/>
        <v>2476320.0000000005</v>
      </c>
      <c r="S15" s="8"/>
    </row>
    <row r="16" spans="1:19" ht="16.5">
      <c r="A16" s="46">
        <v>15</v>
      </c>
      <c r="B16" s="11">
        <v>401</v>
      </c>
      <c r="C16" s="11">
        <v>4</v>
      </c>
      <c r="D16" s="100" t="s">
        <v>40</v>
      </c>
      <c r="E16" s="69">
        <v>910</v>
      </c>
      <c r="F16" s="102">
        <v>61</v>
      </c>
      <c r="G16" s="69">
        <f t="shared" si="0"/>
        <v>971</v>
      </c>
      <c r="H16" s="70">
        <f t="shared" si="1"/>
        <v>1001.0000000000001</v>
      </c>
      <c r="I16" s="46">
        <f>I14+50</f>
        <v>20150</v>
      </c>
      <c r="J16" s="133">
        <f t="shared" si="2"/>
        <v>19565650</v>
      </c>
      <c r="K16" s="134">
        <f t="shared" si="3"/>
        <v>20739589</v>
      </c>
      <c r="L16" s="135">
        <f t="shared" si="4"/>
        <v>43000</v>
      </c>
      <c r="M16" s="136">
        <f t="shared" si="5"/>
        <v>2802800.0000000005</v>
      </c>
      <c r="S16" s="8"/>
    </row>
    <row r="17" spans="1:19" ht="16.5">
      <c r="A17" s="46">
        <v>16</v>
      </c>
      <c r="B17" s="11">
        <v>402</v>
      </c>
      <c r="C17" s="11">
        <v>4</v>
      </c>
      <c r="D17" s="100" t="s">
        <v>11</v>
      </c>
      <c r="E17" s="71">
        <v>670</v>
      </c>
      <c r="F17" s="103">
        <v>37</v>
      </c>
      <c r="G17" s="69">
        <f t="shared" si="0"/>
        <v>707</v>
      </c>
      <c r="H17" s="70">
        <f t="shared" si="1"/>
        <v>737.00000000000011</v>
      </c>
      <c r="I17" s="46">
        <f>I16</f>
        <v>20150</v>
      </c>
      <c r="J17" s="133">
        <f t="shared" si="2"/>
        <v>14246050</v>
      </c>
      <c r="K17" s="134">
        <f t="shared" si="3"/>
        <v>15100813</v>
      </c>
      <c r="L17" s="135">
        <f t="shared" si="4"/>
        <v>31500</v>
      </c>
      <c r="M17" s="136">
        <f t="shared" si="5"/>
        <v>2063600.0000000002</v>
      </c>
      <c r="S17" s="8"/>
    </row>
    <row r="18" spans="1:19" ht="16.5">
      <c r="A18" s="46">
        <v>17</v>
      </c>
      <c r="B18" s="11">
        <v>403</v>
      </c>
      <c r="C18" s="11">
        <v>4</v>
      </c>
      <c r="D18" s="100" t="s">
        <v>11</v>
      </c>
      <c r="E18" s="71">
        <v>697</v>
      </c>
      <c r="F18" s="103">
        <v>37</v>
      </c>
      <c r="G18" s="69">
        <f t="shared" si="0"/>
        <v>734</v>
      </c>
      <c r="H18" s="70">
        <f t="shared" si="1"/>
        <v>766.7</v>
      </c>
      <c r="I18" s="46">
        <f>I17</f>
        <v>20150</v>
      </c>
      <c r="J18" s="133">
        <f t="shared" si="2"/>
        <v>14790100</v>
      </c>
      <c r="K18" s="134">
        <f t="shared" si="3"/>
        <v>15677506</v>
      </c>
      <c r="L18" s="135">
        <f t="shared" si="4"/>
        <v>32500</v>
      </c>
      <c r="M18" s="136">
        <f t="shared" si="5"/>
        <v>2146760</v>
      </c>
      <c r="S18" s="8"/>
    </row>
    <row r="19" spans="1:19" ht="16.5">
      <c r="A19" s="46">
        <v>18</v>
      </c>
      <c r="B19" s="11">
        <v>404</v>
      </c>
      <c r="C19" s="11">
        <v>4</v>
      </c>
      <c r="D19" s="100" t="s">
        <v>40</v>
      </c>
      <c r="E19" s="71">
        <v>915</v>
      </c>
      <c r="F19" s="103">
        <v>95</v>
      </c>
      <c r="G19" s="69">
        <f t="shared" si="0"/>
        <v>1010</v>
      </c>
      <c r="H19" s="70">
        <f t="shared" si="1"/>
        <v>1006.5000000000001</v>
      </c>
      <c r="I19" s="46">
        <f>I18</f>
        <v>20150</v>
      </c>
      <c r="J19" s="133">
        <f t="shared" si="2"/>
        <v>20351500</v>
      </c>
      <c r="K19" s="134">
        <f t="shared" si="3"/>
        <v>21572590</v>
      </c>
      <c r="L19" s="135">
        <f t="shared" si="4"/>
        <v>45000</v>
      </c>
      <c r="M19" s="136">
        <f t="shared" si="5"/>
        <v>2818200.0000000005</v>
      </c>
      <c r="S19" s="8"/>
    </row>
    <row r="20" spans="1:19" ht="16.5">
      <c r="A20" s="46">
        <v>19</v>
      </c>
      <c r="B20" s="11">
        <v>405</v>
      </c>
      <c r="C20" s="11">
        <v>4</v>
      </c>
      <c r="D20" s="100" t="s">
        <v>40</v>
      </c>
      <c r="E20" s="71">
        <v>804</v>
      </c>
      <c r="F20" s="103">
        <v>51</v>
      </c>
      <c r="G20" s="69">
        <f t="shared" si="0"/>
        <v>855</v>
      </c>
      <c r="H20" s="70">
        <f t="shared" si="1"/>
        <v>884.40000000000009</v>
      </c>
      <c r="I20" s="46">
        <f>I19</f>
        <v>20150</v>
      </c>
      <c r="J20" s="133">
        <f t="shared" si="2"/>
        <v>17228250</v>
      </c>
      <c r="K20" s="134">
        <f t="shared" si="3"/>
        <v>18261945</v>
      </c>
      <c r="L20" s="135">
        <f t="shared" si="4"/>
        <v>38000</v>
      </c>
      <c r="M20" s="136">
        <f t="shared" si="5"/>
        <v>2476320.0000000005</v>
      </c>
      <c r="S20" s="8"/>
    </row>
    <row r="21" spans="1:19" ht="16.5">
      <c r="A21" s="46">
        <v>20</v>
      </c>
      <c r="B21" s="11">
        <v>406</v>
      </c>
      <c r="C21" s="11">
        <v>4</v>
      </c>
      <c r="D21" s="100" t="s">
        <v>40</v>
      </c>
      <c r="E21" s="71">
        <v>804</v>
      </c>
      <c r="F21" s="103">
        <v>51</v>
      </c>
      <c r="G21" s="69">
        <f t="shared" si="0"/>
        <v>855</v>
      </c>
      <c r="H21" s="70">
        <f t="shared" si="1"/>
        <v>884.40000000000009</v>
      </c>
      <c r="I21" s="46">
        <f>I20</f>
        <v>20150</v>
      </c>
      <c r="J21" s="133">
        <f t="shared" si="2"/>
        <v>17228250</v>
      </c>
      <c r="K21" s="134">
        <f t="shared" si="3"/>
        <v>18261945</v>
      </c>
      <c r="L21" s="135">
        <f t="shared" si="4"/>
        <v>38000</v>
      </c>
      <c r="M21" s="136">
        <f t="shared" si="5"/>
        <v>2476320.0000000005</v>
      </c>
      <c r="S21" s="8"/>
    </row>
    <row r="22" spans="1:19" ht="16.5">
      <c r="A22" s="46">
        <v>21</v>
      </c>
      <c r="B22" s="11">
        <v>501</v>
      </c>
      <c r="C22" s="11">
        <v>5</v>
      </c>
      <c r="D22" s="100" t="s">
        <v>40</v>
      </c>
      <c r="E22" s="69">
        <v>910</v>
      </c>
      <c r="F22" s="102">
        <v>61</v>
      </c>
      <c r="G22" s="69">
        <f t="shared" si="0"/>
        <v>971</v>
      </c>
      <c r="H22" s="70">
        <f t="shared" si="1"/>
        <v>1001.0000000000001</v>
      </c>
      <c r="I22" s="46">
        <f>I20+50</f>
        <v>20200</v>
      </c>
      <c r="J22" s="133">
        <f t="shared" si="2"/>
        <v>19614200</v>
      </c>
      <c r="K22" s="134">
        <f t="shared" si="3"/>
        <v>20791052</v>
      </c>
      <c r="L22" s="135">
        <f t="shared" si="4"/>
        <v>43500</v>
      </c>
      <c r="M22" s="136">
        <f t="shared" si="5"/>
        <v>2802800.0000000005</v>
      </c>
      <c r="S22" s="8"/>
    </row>
    <row r="23" spans="1:19" ht="16.5">
      <c r="A23" s="46">
        <v>22</v>
      </c>
      <c r="B23" s="11">
        <v>502</v>
      </c>
      <c r="C23" s="11">
        <v>5</v>
      </c>
      <c r="D23" s="100" t="s">
        <v>11</v>
      </c>
      <c r="E23" s="71">
        <v>670</v>
      </c>
      <c r="F23" s="103">
        <v>37</v>
      </c>
      <c r="G23" s="69">
        <f t="shared" si="0"/>
        <v>707</v>
      </c>
      <c r="H23" s="70">
        <f t="shared" si="1"/>
        <v>737.00000000000011</v>
      </c>
      <c r="I23" s="46">
        <f>I22</f>
        <v>20200</v>
      </c>
      <c r="J23" s="133">
        <f t="shared" si="2"/>
        <v>14281400</v>
      </c>
      <c r="K23" s="134">
        <f t="shared" si="3"/>
        <v>15138284</v>
      </c>
      <c r="L23" s="135">
        <f t="shared" si="4"/>
        <v>31500</v>
      </c>
      <c r="M23" s="136">
        <f t="shared" si="5"/>
        <v>2063600.0000000002</v>
      </c>
      <c r="S23" s="8"/>
    </row>
    <row r="24" spans="1:19" ht="16.5">
      <c r="A24" s="46">
        <v>23</v>
      </c>
      <c r="B24" s="11">
        <v>503</v>
      </c>
      <c r="C24" s="11">
        <v>5</v>
      </c>
      <c r="D24" s="100" t="s">
        <v>11</v>
      </c>
      <c r="E24" s="71">
        <v>697</v>
      </c>
      <c r="F24" s="103">
        <v>37</v>
      </c>
      <c r="G24" s="69">
        <f t="shared" si="0"/>
        <v>734</v>
      </c>
      <c r="H24" s="70">
        <f t="shared" si="1"/>
        <v>766.7</v>
      </c>
      <c r="I24" s="46">
        <f>I23</f>
        <v>20200</v>
      </c>
      <c r="J24" s="133">
        <f t="shared" si="2"/>
        <v>14826800</v>
      </c>
      <c r="K24" s="134">
        <f t="shared" si="3"/>
        <v>15716408</v>
      </c>
      <c r="L24" s="135">
        <f t="shared" si="4"/>
        <v>32500</v>
      </c>
      <c r="M24" s="136">
        <f t="shared" si="5"/>
        <v>2146760</v>
      </c>
      <c r="S24" s="8"/>
    </row>
    <row r="25" spans="1:19" ht="16.5">
      <c r="A25" s="46">
        <v>24</v>
      </c>
      <c r="B25" s="11">
        <v>504</v>
      </c>
      <c r="C25" s="11">
        <v>5</v>
      </c>
      <c r="D25" s="100" t="s">
        <v>40</v>
      </c>
      <c r="E25" s="71">
        <v>915</v>
      </c>
      <c r="F25" s="103">
        <v>95</v>
      </c>
      <c r="G25" s="69">
        <f t="shared" si="0"/>
        <v>1010</v>
      </c>
      <c r="H25" s="70">
        <f t="shared" si="1"/>
        <v>1006.5000000000001</v>
      </c>
      <c r="I25" s="46">
        <f>I24</f>
        <v>20200</v>
      </c>
      <c r="J25" s="133">
        <f t="shared" si="2"/>
        <v>20402000</v>
      </c>
      <c r="K25" s="134">
        <f t="shared" si="3"/>
        <v>21626120</v>
      </c>
      <c r="L25" s="135">
        <f t="shared" si="4"/>
        <v>45000</v>
      </c>
      <c r="M25" s="136">
        <f t="shared" si="5"/>
        <v>2818200.0000000005</v>
      </c>
      <c r="S25" s="8"/>
    </row>
    <row r="26" spans="1:19" ht="16.5">
      <c r="A26" s="46">
        <v>25</v>
      </c>
      <c r="B26" s="11">
        <v>505</v>
      </c>
      <c r="C26" s="11">
        <v>5</v>
      </c>
      <c r="D26" s="100" t="s">
        <v>40</v>
      </c>
      <c r="E26" s="71">
        <v>804</v>
      </c>
      <c r="F26" s="103">
        <v>51</v>
      </c>
      <c r="G26" s="69">
        <f t="shared" si="0"/>
        <v>855</v>
      </c>
      <c r="H26" s="70">
        <f t="shared" si="1"/>
        <v>884.40000000000009</v>
      </c>
      <c r="I26" s="46">
        <f>I25</f>
        <v>20200</v>
      </c>
      <c r="J26" s="133">
        <f t="shared" si="2"/>
        <v>17271000</v>
      </c>
      <c r="K26" s="134">
        <f t="shared" si="3"/>
        <v>18307260</v>
      </c>
      <c r="L26" s="135">
        <f t="shared" si="4"/>
        <v>38000</v>
      </c>
      <c r="M26" s="136">
        <f t="shared" si="5"/>
        <v>2476320.0000000005</v>
      </c>
      <c r="S26" s="8"/>
    </row>
    <row r="27" spans="1:19" ht="16.5">
      <c r="A27" s="46">
        <v>26</v>
      </c>
      <c r="B27" s="11">
        <v>506</v>
      </c>
      <c r="C27" s="11">
        <v>5</v>
      </c>
      <c r="D27" s="100" t="s">
        <v>40</v>
      </c>
      <c r="E27" s="71">
        <v>804</v>
      </c>
      <c r="F27" s="103">
        <v>51</v>
      </c>
      <c r="G27" s="69">
        <f t="shared" si="0"/>
        <v>855</v>
      </c>
      <c r="H27" s="70">
        <f t="shared" si="1"/>
        <v>884.40000000000009</v>
      </c>
      <c r="I27" s="46">
        <f>I26</f>
        <v>20200</v>
      </c>
      <c r="J27" s="133">
        <f t="shared" si="2"/>
        <v>17271000</v>
      </c>
      <c r="K27" s="134">
        <f t="shared" si="3"/>
        <v>18307260</v>
      </c>
      <c r="L27" s="135">
        <f t="shared" si="4"/>
        <v>38000</v>
      </c>
      <c r="M27" s="136">
        <f t="shared" si="5"/>
        <v>2476320.0000000005</v>
      </c>
      <c r="S27" s="8"/>
    </row>
    <row r="28" spans="1:19" ht="16.5">
      <c r="A28" s="46">
        <v>27</v>
      </c>
      <c r="B28" s="11">
        <v>601</v>
      </c>
      <c r="C28" s="11">
        <v>6</v>
      </c>
      <c r="D28" s="100" t="s">
        <v>40</v>
      </c>
      <c r="E28" s="69">
        <v>910</v>
      </c>
      <c r="F28" s="102">
        <v>61</v>
      </c>
      <c r="G28" s="69">
        <f t="shared" si="0"/>
        <v>971</v>
      </c>
      <c r="H28" s="70">
        <f t="shared" si="1"/>
        <v>1001.0000000000001</v>
      </c>
      <c r="I28" s="46">
        <f>I26+50</f>
        <v>20250</v>
      </c>
      <c r="J28" s="133">
        <f t="shared" si="2"/>
        <v>19662750</v>
      </c>
      <c r="K28" s="134">
        <f t="shared" si="3"/>
        <v>20842515</v>
      </c>
      <c r="L28" s="135">
        <f t="shared" si="4"/>
        <v>43500</v>
      </c>
      <c r="M28" s="136">
        <f t="shared" si="5"/>
        <v>2802800.0000000005</v>
      </c>
      <c r="S28" s="8"/>
    </row>
    <row r="29" spans="1:19" ht="16.5">
      <c r="A29" s="46">
        <v>28</v>
      </c>
      <c r="B29" s="11">
        <v>602</v>
      </c>
      <c r="C29" s="11">
        <v>6</v>
      </c>
      <c r="D29" s="100" t="s">
        <v>11</v>
      </c>
      <c r="E29" s="71">
        <v>670</v>
      </c>
      <c r="F29" s="103">
        <v>37</v>
      </c>
      <c r="G29" s="69">
        <f t="shared" si="0"/>
        <v>707</v>
      </c>
      <c r="H29" s="70">
        <f t="shared" si="1"/>
        <v>737.00000000000011</v>
      </c>
      <c r="I29" s="46">
        <f>I28</f>
        <v>20250</v>
      </c>
      <c r="J29" s="133">
        <f t="shared" si="2"/>
        <v>14316750</v>
      </c>
      <c r="K29" s="134">
        <f t="shared" si="3"/>
        <v>15175755</v>
      </c>
      <c r="L29" s="135">
        <f t="shared" si="4"/>
        <v>31500</v>
      </c>
      <c r="M29" s="136">
        <f t="shared" si="5"/>
        <v>2063600.0000000002</v>
      </c>
      <c r="S29" s="8"/>
    </row>
    <row r="30" spans="1:19" ht="16.5">
      <c r="A30" s="46">
        <v>29</v>
      </c>
      <c r="B30" s="11">
        <v>603</v>
      </c>
      <c r="C30" s="11">
        <v>6</v>
      </c>
      <c r="D30" s="100" t="s">
        <v>11</v>
      </c>
      <c r="E30" s="71">
        <v>697</v>
      </c>
      <c r="F30" s="103">
        <v>37</v>
      </c>
      <c r="G30" s="69">
        <f t="shared" si="0"/>
        <v>734</v>
      </c>
      <c r="H30" s="70">
        <f t="shared" si="1"/>
        <v>766.7</v>
      </c>
      <c r="I30" s="46">
        <f>I29</f>
        <v>20250</v>
      </c>
      <c r="J30" s="133">
        <f t="shared" si="2"/>
        <v>14863500</v>
      </c>
      <c r="K30" s="134">
        <f t="shared" si="3"/>
        <v>15755310</v>
      </c>
      <c r="L30" s="135">
        <f t="shared" si="4"/>
        <v>33000</v>
      </c>
      <c r="M30" s="136">
        <f t="shared" si="5"/>
        <v>2146760</v>
      </c>
      <c r="S30" s="8"/>
    </row>
    <row r="31" spans="1:19" ht="16.5">
      <c r="A31" s="46">
        <v>30</v>
      </c>
      <c r="B31" s="11">
        <v>604</v>
      </c>
      <c r="C31" s="11">
        <v>6</v>
      </c>
      <c r="D31" s="100" t="s">
        <v>40</v>
      </c>
      <c r="E31" s="71">
        <v>915</v>
      </c>
      <c r="F31" s="103">
        <v>95</v>
      </c>
      <c r="G31" s="69">
        <f t="shared" si="0"/>
        <v>1010</v>
      </c>
      <c r="H31" s="70">
        <f t="shared" si="1"/>
        <v>1006.5000000000001</v>
      </c>
      <c r="I31" s="46">
        <f>I30</f>
        <v>20250</v>
      </c>
      <c r="J31" s="133">
        <f t="shared" si="2"/>
        <v>20452500</v>
      </c>
      <c r="K31" s="134">
        <f t="shared" si="3"/>
        <v>21679650</v>
      </c>
      <c r="L31" s="135">
        <f t="shared" si="4"/>
        <v>45000</v>
      </c>
      <c r="M31" s="136">
        <f t="shared" si="5"/>
        <v>2818200.0000000005</v>
      </c>
      <c r="S31" s="8"/>
    </row>
    <row r="32" spans="1:19" ht="16.5">
      <c r="A32" s="46">
        <v>31</v>
      </c>
      <c r="B32" s="11">
        <v>605</v>
      </c>
      <c r="C32" s="11">
        <v>6</v>
      </c>
      <c r="D32" s="100" t="s">
        <v>40</v>
      </c>
      <c r="E32" s="71">
        <v>804</v>
      </c>
      <c r="F32" s="103">
        <v>51</v>
      </c>
      <c r="G32" s="69">
        <f t="shared" si="0"/>
        <v>855</v>
      </c>
      <c r="H32" s="70">
        <f t="shared" si="1"/>
        <v>884.40000000000009</v>
      </c>
      <c r="I32" s="46">
        <f>I31</f>
        <v>20250</v>
      </c>
      <c r="J32" s="133">
        <f t="shared" si="2"/>
        <v>17313750</v>
      </c>
      <c r="K32" s="134">
        <f t="shared" si="3"/>
        <v>18352575</v>
      </c>
      <c r="L32" s="135">
        <f t="shared" ref="L32:L62" si="6">MROUND((K32*0.025/12),500)</f>
        <v>38000</v>
      </c>
      <c r="M32" s="136">
        <f t="shared" si="5"/>
        <v>2476320.0000000005</v>
      </c>
      <c r="S32" s="8"/>
    </row>
    <row r="33" spans="1:19" ht="16.5">
      <c r="A33" s="46">
        <v>32</v>
      </c>
      <c r="B33" s="11">
        <v>606</v>
      </c>
      <c r="C33" s="11">
        <v>6</v>
      </c>
      <c r="D33" s="100" t="s">
        <v>40</v>
      </c>
      <c r="E33" s="71">
        <v>804</v>
      </c>
      <c r="F33" s="103">
        <v>51</v>
      </c>
      <c r="G33" s="69">
        <f t="shared" si="0"/>
        <v>855</v>
      </c>
      <c r="H33" s="70">
        <f t="shared" si="1"/>
        <v>884.40000000000009</v>
      </c>
      <c r="I33" s="46">
        <f>I32</f>
        <v>20250</v>
      </c>
      <c r="J33" s="133">
        <f t="shared" si="2"/>
        <v>17313750</v>
      </c>
      <c r="K33" s="134">
        <f t="shared" ref="K33:K62" si="7">ROUND(J33*1.06,0)</f>
        <v>18352575</v>
      </c>
      <c r="L33" s="135">
        <f t="shared" si="6"/>
        <v>38000</v>
      </c>
      <c r="M33" s="136">
        <f t="shared" ref="M33:M62" si="8">H33*2800</f>
        <v>2476320.0000000005</v>
      </c>
      <c r="S33" s="8"/>
    </row>
    <row r="34" spans="1:19" ht="16.5">
      <c r="A34" s="46">
        <v>33</v>
      </c>
      <c r="B34" s="11">
        <v>701</v>
      </c>
      <c r="C34" s="11">
        <v>7</v>
      </c>
      <c r="D34" s="100" t="s">
        <v>40</v>
      </c>
      <c r="E34" s="69">
        <v>910</v>
      </c>
      <c r="F34" s="102">
        <v>61</v>
      </c>
      <c r="G34" s="69">
        <f t="shared" si="0"/>
        <v>971</v>
      </c>
      <c r="H34" s="70">
        <f t="shared" si="1"/>
        <v>1001.0000000000001</v>
      </c>
      <c r="I34" s="46">
        <f>I32+50</f>
        <v>20300</v>
      </c>
      <c r="J34" s="133">
        <f t="shared" ref="J34:J62" si="9">G34*I34</f>
        <v>19711300</v>
      </c>
      <c r="K34" s="134">
        <f t="shared" si="7"/>
        <v>20893978</v>
      </c>
      <c r="L34" s="135">
        <f t="shared" si="6"/>
        <v>43500</v>
      </c>
      <c r="M34" s="136">
        <f t="shared" si="8"/>
        <v>2802800.0000000005</v>
      </c>
      <c r="S34" s="8"/>
    </row>
    <row r="35" spans="1:19" ht="16.5">
      <c r="A35" s="46">
        <v>34</v>
      </c>
      <c r="B35" s="11">
        <v>702</v>
      </c>
      <c r="C35" s="11">
        <v>7</v>
      </c>
      <c r="D35" s="100" t="s">
        <v>11</v>
      </c>
      <c r="E35" s="71">
        <v>670</v>
      </c>
      <c r="F35" s="103">
        <v>37</v>
      </c>
      <c r="G35" s="69">
        <f t="shared" si="0"/>
        <v>707</v>
      </c>
      <c r="H35" s="70">
        <f t="shared" si="1"/>
        <v>737.00000000000011</v>
      </c>
      <c r="I35" s="46">
        <f>I34</f>
        <v>20300</v>
      </c>
      <c r="J35" s="133">
        <f t="shared" si="9"/>
        <v>14352100</v>
      </c>
      <c r="K35" s="134">
        <f t="shared" si="7"/>
        <v>15213226</v>
      </c>
      <c r="L35" s="135">
        <f t="shared" si="6"/>
        <v>31500</v>
      </c>
      <c r="M35" s="136">
        <f t="shared" si="8"/>
        <v>2063600.0000000002</v>
      </c>
      <c r="S35" s="8"/>
    </row>
    <row r="36" spans="1:19" ht="16.5">
      <c r="A36" s="46">
        <v>35</v>
      </c>
      <c r="B36" s="11">
        <v>703</v>
      </c>
      <c r="C36" s="11">
        <v>7</v>
      </c>
      <c r="D36" s="100" t="s">
        <v>11</v>
      </c>
      <c r="E36" s="71">
        <v>697</v>
      </c>
      <c r="F36" s="103">
        <v>37</v>
      </c>
      <c r="G36" s="69">
        <f t="shared" si="0"/>
        <v>734</v>
      </c>
      <c r="H36" s="70">
        <f t="shared" si="1"/>
        <v>766.7</v>
      </c>
      <c r="I36" s="46">
        <f>I35</f>
        <v>20300</v>
      </c>
      <c r="J36" s="133">
        <f t="shared" si="9"/>
        <v>14900200</v>
      </c>
      <c r="K36" s="134">
        <f t="shared" si="7"/>
        <v>15794212</v>
      </c>
      <c r="L36" s="135">
        <f t="shared" si="6"/>
        <v>33000</v>
      </c>
      <c r="M36" s="136">
        <f t="shared" si="8"/>
        <v>2146760</v>
      </c>
      <c r="S36" s="8"/>
    </row>
    <row r="37" spans="1:19" ht="16.5">
      <c r="A37" s="46">
        <v>36</v>
      </c>
      <c r="B37" s="11">
        <v>704</v>
      </c>
      <c r="C37" s="11">
        <v>7</v>
      </c>
      <c r="D37" s="100" t="s">
        <v>40</v>
      </c>
      <c r="E37" s="71">
        <v>915</v>
      </c>
      <c r="F37" s="103">
        <v>95</v>
      </c>
      <c r="G37" s="69">
        <f t="shared" si="0"/>
        <v>1010</v>
      </c>
      <c r="H37" s="70">
        <f t="shared" si="1"/>
        <v>1006.5000000000001</v>
      </c>
      <c r="I37" s="46">
        <f>I36</f>
        <v>20300</v>
      </c>
      <c r="J37" s="133">
        <f t="shared" si="9"/>
        <v>20503000</v>
      </c>
      <c r="K37" s="134">
        <f t="shared" si="7"/>
        <v>21733180</v>
      </c>
      <c r="L37" s="135">
        <f t="shared" si="6"/>
        <v>45500</v>
      </c>
      <c r="M37" s="136">
        <f t="shared" si="8"/>
        <v>2818200.0000000005</v>
      </c>
      <c r="S37" s="8"/>
    </row>
    <row r="38" spans="1:19" ht="16.5">
      <c r="A38" s="46">
        <v>37</v>
      </c>
      <c r="B38" s="11">
        <v>705</v>
      </c>
      <c r="C38" s="11">
        <v>7</v>
      </c>
      <c r="D38" s="100" t="s">
        <v>40</v>
      </c>
      <c r="E38" s="71">
        <v>804</v>
      </c>
      <c r="F38" s="103">
        <v>51</v>
      </c>
      <c r="G38" s="69">
        <f t="shared" si="0"/>
        <v>855</v>
      </c>
      <c r="H38" s="70">
        <f t="shared" si="1"/>
        <v>884.40000000000009</v>
      </c>
      <c r="I38" s="46">
        <f>I37</f>
        <v>20300</v>
      </c>
      <c r="J38" s="133">
        <f t="shared" si="9"/>
        <v>17356500</v>
      </c>
      <c r="K38" s="134">
        <f t="shared" si="7"/>
        <v>18397890</v>
      </c>
      <c r="L38" s="135">
        <f t="shared" si="6"/>
        <v>38500</v>
      </c>
      <c r="M38" s="136">
        <f t="shared" si="8"/>
        <v>2476320.0000000005</v>
      </c>
      <c r="S38" s="8"/>
    </row>
    <row r="39" spans="1:19" ht="16.5">
      <c r="A39" s="46">
        <v>38</v>
      </c>
      <c r="B39" s="11">
        <v>706</v>
      </c>
      <c r="C39" s="11">
        <v>7</v>
      </c>
      <c r="D39" s="100" t="s">
        <v>40</v>
      </c>
      <c r="E39" s="71">
        <v>804</v>
      </c>
      <c r="F39" s="103">
        <v>51</v>
      </c>
      <c r="G39" s="69">
        <f t="shared" si="0"/>
        <v>855</v>
      </c>
      <c r="H39" s="70">
        <f t="shared" si="1"/>
        <v>884.40000000000009</v>
      </c>
      <c r="I39" s="46">
        <f>I38</f>
        <v>20300</v>
      </c>
      <c r="J39" s="133">
        <f t="shared" si="9"/>
        <v>17356500</v>
      </c>
      <c r="K39" s="134">
        <f t="shared" si="7"/>
        <v>18397890</v>
      </c>
      <c r="L39" s="135">
        <f t="shared" si="6"/>
        <v>38500</v>
      </c>
      <c r="M39" s="136">
        <f t="shared" si="8"/>
        <v>2476320.0000000005</v>
      </c>
      <c r="S39" s="8"/>
    </row>
    <row r="40" spans="1:19" ht="16.5">
      <c r="A40" s="46">
        <v>39</v>
      </c>
      <c r="B40" s="11">
        <v>801</v>
      </c>
      <c r="C40" s="11">
        <v>8</v>
      </c>
      <c r="D40" s="100" t="s">
        <v>40</v>
      </c>
      <c r="E40" s="69">
        <v>910</v>
      </c>
      <c r="F40" s="102">
        <v>61</v>
      </c>
      <c r="G40" s="69">
        <f t="shared" si="0"/>
        <v>971</v>
      </c>
      <c r="H40" s="70">
        <f t="shared" si="1"/>
        <v>1001.0000000000001</v>
      </c>
      <c r="I40" s="46">
        <f>I38+50</f>
        <v>20350</v>
      </c>
      <c r="J40" s="133">
        <f t="shared" si="9"/>
        <v>19759850</v>
      </c>
      <c r="K40" s="134">
        <f t="shared" si="7"/>
        <v>20945441</v>
      </c>
      <c r="L40" s="135">
        <f t="shared" si="6"/>
        <v>43500</v>
      </c>
      <c r="M40" s="136">
        <f t="shared" si="8"/>
        <v>2802800.0000000005</v>
      </c>
      <c r="S40" s="8"/>
    </row>
    <row r="41" spans="1:19" ht="16.5">
      <c r="A41" s="46">
        <v>40</v>
      </c>
      <c r="B41" s="11">
        <v>802</v>
      </c>
      <c r="C41" s="11">
        <v>8</v>
      </c>
      <c r="D41" s="100" t="s">
        <v>11</v>
      </c>
      <c r="E41" s="71">
        <v>670</v>
      </c>
      <c r="F41" s="103">
        <v>37</v>
      </c>
      <c r="G41" s="69">
        <f t="shared" si="0"/>
        <v>707</v>
      </c>
      <c r="H41" s="70">
        <f t="shared" si="1"/>
        <v>737.00000000000011</v>
      </c>
      <c r="I41" s="46">
        <f>I40</f>
        <v>20350</v>
      </c>
      <c r="J41" s="133">
        <f t="shared" si="9"/>
        <v>14387450</v>
      </c>
      <c r="K41" s="134">
        <f t="shared" si="7"/>
        <v>15250697</v>
      </c>
      <c r="L41" s="135">
        <f t="shared" si="6"/>
        <v>32000</v>
      </c>
      <c r="M41" s="136">
        <f t="shared" si="8"/>
        <v>2063600.0000000002</v>
      </c>
      <c r="S41" s="8"/>
    </row>
    <row r="42" spans="1:19" ht="16.5">
      <c r="A42" s="46">
        <v>41</v>
      </c>
      <c r="B42" s="11">
        <v>804</v>
      </c>
      <c r="C42" s="11">
        <v>8</v>
      </c>
      <c r="D42" s="100" t="s">
        <v>40</v>
      </c>
      <c r="E42" s="71">
        <v>915</v>
      </c>
      <c r="F42" s="103">
        <v>95</v>
      </c>
      <c r="G42" s="69">
        <f t="shared" si="0"/>
        <v>1010</v>
      </c>
      <c r="H42" s="70">
        <f t="shared" si="1"/>
        <v>1006.5000000000001</v>
      </c>
      <c r="I42" s="46">
        <f>I41</f>
        <v>20350</v>
      </c>
      <c r="J42" s="133">
        <f t="shared" si="9"/>
        <v>20553500</v>
      </c>
      <c r="K42" s="134">
        <f t="shared" si="7"/>
        <v>21786710</v>
      </c>
      <c r="L42" s="135">
        <f t="shared" si="6"/>
        <v>45500</v>
      </c>
      <c r="M42" s="136">
        <f t="shared" si="8"/>
        <v>2818200.0000000005</v>
      </c>
      <c r="S42" s="8"/>
    </row>
    <row r="43" spans="1:19" ht="16.5">
      <c r="A43" s="46">
        <v>42</v>
      </c>
      <c r="B43" s="11">
        <v>805</v>
      </c>
      <c r="C43" s="11">
        <v>8</v>
      </c>
      <c r="D43" s="100" t="s">
        <v>40</v>
      </c>
      <c r="E43" s="71">
        <v>804</v>
      </c>
      <c r="F43" s="103">
        <v>51</v>
      </c>
      <c r="G43" s="69">
        <f t="shared" si="0"/>
        <v>855</v>
      </c>
      <c r="H43" s="70">
        <f t="shared" si="1"/>
        <v>884.40000000000009</v>
      </c>
      <c r="I43" s="46">
        <f>I42</f>
        <v>20350</v>
      </c>
      <c r="J43" s="133">
        <f t="shared" si="9"/>
        <v>17399250</v>
      </c>
      <c r="K43" s="134">
        <f t="shared" si="7"/>
        <v>18443205</v>
      </c>
      <c r="L43" s="135">
        <f t="shared" si="6"/>
        <v>38500</v>
      </c>
      <c r="M43" s="136">
        <f t="shared" si="8"/>
        <v>2476320.0000000005</v>
      </c>
      <c r="S43" s="8"/>
    </row>
    <row r="44" spans="1:19" ht="16.5">
      <c r="A44" s="46">
        <v>43</v>
      </c>
      <c r="B44" s="11">
        <v>806</v>
      </c>
      <c r="C44" s="11">
        <v>8</v>
      </c>
      <c r="D44" s="100" t="s">
        <v>40</v>
      </c>
      <c r="E44" s="71">
        <v>804</v>
      </c>
      <c r="F44" s="103">
        <v>51</v>
      </c>
      <c r="G44" s="69">
        <f t="shared" si="0"/>
        <v>855</v>
      </c>
      <c r="H44" s="70">
        <f t="shared" si="1"/>
        <v>884.40000000000009</v>
      </c>
      <c r="I44" s="46">
        <f>I43</f>
        <v>20350</v>
      </c>
      <c r="J44" s="133">
        <f t="shared" si="9"/>
        <v>17399250</v>
      </c>
      <c r="K44" s="134">
        <f t="shared" si="7"/>
        <v>18443205</v>
      </c>
      <c r="L44" s="135">
        <f t="shared" si="6"/>
        <v>38500</v>
      </c>
      <c r="M44" s="136">
        <f t="shared" si="8"/>
        <v>2476320.0000000005</v>
      </c>
      <c r="S44" s="8"/>
    </row>
    <row r="45" spans="1:19" ht="15" customHeight="1">
      <c r="A45" s="46">
        <v>44</v>
      </c>
      <c r="B45" s="11">
        <v>901</v>
      </c>
      <c r="C45" s="11">
        <v>9</v>
      </c>
      <c r="D45" s="100" t="s">
        <v>40</v>
      </c>
      <c r="E45" s="69">
        <v>910</v>
      </c>
      <c r="F45" s="102">
        <v>61</v>
      </c>
      <c r="G45" s="69">
        <f t="shared" si="0"/>
        <v>971</v>
      </c>
      <c r="H45" s="70">
        <f t="shared" si="1"/>
        <v>1001.0000000000001</v>
      </c>
      <c r="I45" s="46">
        <f>I43+50</f>
        <v>20400</v>
      </c>
      <c r="J45" s="133">
        <f t="shared" si="9"/>
        <v>19808400</v>
      </c>
      <c r="K45" s="134">
        <f t="shared" si="7"/>
        <v>20996904</v>
      </c>
      <c r="L45" s="135">
        <f t="shared" si="6"/>
        <v>43500</v>
      </c>
      <c r="M45" s="136">
        <f t="shared" si="8"/>
        <v>2802800.0000000005</v>
      </c>
      <c r="S45" s="8"/>
    </row>
    <row r="46" spans="1:19" ht="15" customHeight="1">
      <c r="A46" s="46">
        <v>45</v>
      </c>
      <c r="B46" s="11">
        <v>902</v>
      </c>
      <c r="C46" s="11">
        <v>9</v>
      </c>
      <c r="D46" s="100" t="s">
        <v>11</v>
      </c>
      <c r="E46" s="71">
        <v>670</v>
      </c>
      <c r="F46" s="103">
        <v>37</v>
      </c>
      <c r="G46" s="69">
        <f t="shared" si="0"/>
        <v>707</v>
      </c>
      <c r="H46" s="70">
        <f t="shared" si="1"/>
        <v>737.00000000000011</v>
      </c>
      <c r="I46" s="46">
        <f>I45</f>
        <v>20400</v>
      </c>
      <c r="J46" s="133">
        <f t="shared" si="9"/>
        <v>14422800</v>
      </c>
      <c r="K46" s="134">
        <f t="shared" si="7"/>
        <v>15288168</v>
      </c>
      <c r="L46" s="135">
        <f t="shared" si="6"/>
        <v>32000</v>
      </c>
      <c r="M46" s="136">
        <f t="shared" si="8"/>
        <v>2063600.0000000002</v>
      </c>
      <c r="S46" s="8"/>
    </row>
    <row r="47" spans="1:19" ht="16.5">
      <c r="A47" s="46">
        <v>46</v>
      </c>
      <c r="B47" s="11">
        <v>903</v>
      </c>
      <c r="C47" s="11">
        <v>9</v>
      </c>
      <c r="D47" s="100" t="s">
        <v>11</v>
      </c>
      <c r="E47" s="71">
        <v>697</v>
      </c>
      <c r="F47" s="103">
        <v>37</v>
      </c>
      <c r="G47" s="69">
        <f t="shared" si="0"/>
        <v>734</v>
      </c>
      <c r="H47" s="70">
        <f t="shared" si="1"/>
        <v>766.7</v>
      </c>
      <c r="I47" s="46">
        <f>I46</f>
        <v>20400</v>
      </c>
      <c r="J47" s="133">
        <f t="shared" si="9"/>
        <v>14973600</v>
      </c>
      <c r="K47" s="134">
        <f t="shared" si="7"/>
        <v>15872016</v>
      </c>
      <c r="L47" s="135">
        <f t="shared" si="6"/>
        <v>33000</v>
      </c>
      <c r="M47" s="136">
        <f t="shared" si="8"/>
        <v>2146760</v>
      </c>
      <c r="S47" s="8"/>
    </row>
    <row r="48" spans="1:19" ht="16.5">
      <c r="A48" s="46">
        <v>47</v>
      </c>
      <c r="B48" s="11">
        <v>904</v>
      </c>
      <c r="C48" s="11">
        <v>9</v>
      </c>
      <c r="D48" s="100" t="s">
        <v>40</v>
      </c>
      <c r="E48" s="71">
        <v>915</v>
      </c>
      <c r="F48" s="103">
        <v>95</v>
      </c>
      <c r="G48" s="69">
        <f t="shared" si="0"/>
        <v>1010</v>
      </c>
      <c r="H48" s="70">
        <f t="shared" si="1"/>
        <v>1006.5000000000001</v>
      </c>
      <c r="I48" s="46">
        <f>I47</f>
        <v>20400</v>
      </c>
      <c r="J48" s="133">
        <f t="shared" si="9"/>
        <v>20604000</v>
      </c>
      <c r="K48" s="134">
        <f t="shared" si="7"/>
        <v>21840240</v>
      </c>
      <c r="L48" s="135">
        <f t="shared" si="6"/>
        <v>45500</v>
      </c>
      <c r="M48" s="136">
        <f t="shared" si="8"/>
        <v>2818200.0000000005</v>
      </c>
      <c r="S48" s="8"/>
    </row>
    <row r="49" spans="1:19" ht="16.5">
      <c r="A49" s="46">
        <v>48</v>
      </c>
      <c r="B49" s="11">
        <v>905</v>
      </c>
      <c r="C49" s="11">
        <v>9</v>
      </c>
      <c r="D49" s="100" t="s">
        <v>40</v>
      </c>
      <c r="E49" s="71">
        <v>804</v>
      </c>
      <c r="F49" s="103">
        <v>51</v>
      </c>
      <c r="G49" s="69">
        <f t="shared" si="0"/>
        <v>855</v>
      </c>
      <c r="H49" s="70">
        <f t="shared" si="1"/>
        <v>884.40000000000009</v>
      </c>
      <c r="I49" s="46">
        <f>I48</f>
        <v>20400</v>
      </c>
      <c r="J49" s="133">
        <f t="shared" si="9"/>
        <v>17442000</v>
      </c>
      <c r="K49" s="134">
        <f t="shared" si="7"/>
        <v>18488520</v>
      </c>
      <c r="L49" s="135">
        <f t="shared" si="6"/>
        <v>38500</v>
      </c>
      <c r="M49" s="136">
        <f t="shared" si="8"/>
        <v>2476320.0000000005</v>
      </c>
      <c r="S49" s="8"/>
    </row>
    <row r="50" spans="1:19" ht="16.5">
      <c r="A50" s="46">
        <v>49</v>
      </c>
      <c r="B50" s="11">
        <v>906</v>
      </c>
      <c r="C50" s="11">
        <v>9</v>
      </c>
      <c r="D50" s="100" t="s">
        <v>40</v>
      </c>
      <c r="E50" s="71">
        <v>804</v>
      </c>
      <c r="F50" s="103">
        <v>51</v>
      </c>
      <c r="G50" s="69">
        <f t="shared" si="0"/>
        <v>855</v>
      </c>
      <c r="H50" s="70">
        <f t="shared" si="1"/>
        <v>884.40000000000009</v>
      </c>
      <c r="I50" s="46">
        <f>I49</f>
        <v>20400</v>
      </c>
      <c r="J50" s="133">
        <f t="shared" si="9"/>
        <v>17442000</v>
      </c>
      <c r="K50" s="134">
        <f t="shared" si="7"/>
        <v>18488520</v>
      </c>
      <c r="L50" s="135">
        <f t="shared" si="6"/>
        <v>38500</v>
      </c>
      <c r="M50" s="136">
        <f t="shared" si="8"/>
        <v>2476320.0000000005</v>
      </c>
      <c r="S50" s="8"/>
    </row>
    <row r="51" spans="1:19" ht="16.5">
      <c r="A51" s="46">
        <v>50</v>
      </c>
      <c r="B51" s="11">
        <v>1001</v>
      </c>
      <c r="C51" s="11">
        <v>10</v>
      </c>
      <c r="D51" s="100" t="s">
        <v>40</v>
      </c>
      <c r="E51" s="69">
        <v>910</v>
      </c>
      <c r="F51" s="102">
        <v>61</v>
      </c>
      <c r="G51" s="69">
        <f t="shared" si="0"/>
        <v>971</v>
      </c>
      <c r="H51" s="70">
        <f t="shared" si="1"/>
        <v>1001.0000000000001</v>
      </c>
      <c r="I51" s="46">
        <f>I49+50</f>
        <v>20450</v>
      </c>
      <c r="J51" s="133">
        <f t="shared" si="9"/>
        <v>19856950</v>
      </c>
      <c r="K51" s="134">
        <f t="shared" si="7"/>
        <v>21048367</v>
      </c>
      <c r="L51" s="135">
        <f t="shared" si="6"/>
        <v>44000</v>
      </c>
      <c r="M51" s="136">
        <f t="shared" si="8"/>
        <v>2802800.0000000005</v>
      </c>
      <c r="S51" s="8"/>
    </row>
    <row r="52" spans="1:19" ht="16.5">
      <c r="A52" s="46">
        <v>51</v>
      </c>
      <c r="B52" s="11">
        <v>1002</v>
      </c>
      <c r="C52" s="11">
        <v>10</v>
      </c>
      <c r="D52" s="100" t="s">
        <v>11</v>
      </c>
      <c r="E52" s="71">
        <v>670</v>
      </c>
      <c r="F52" s="103">
        <v>37</v>
      </c>
      <c r="G52" s="69">
        <f t="shared" si="0"/>
        <v>707</v>
      </c>
      <c r="H52" s="70">
        <f t="shared" si="1"/>
        <v>737.00000000000011</v>
      </c>
      <c r="I52" s="46">
        <f>I51</f>
        <v>20450</v>
      </c>
      <c r="J52" s="133">
        <f t="shared" si="9"/>
        <v>14458150</v>
      </c>
      <c r="K52" s="134">
        <f t="shared" si="7"/>
        <v>15325639</v>
      </c>
      <c r="L52" s="135">
        <f t="shared" si="6"/>
        <v>32000</v>
      </c>
      <c r="M52" s="136">
        <f t="shared" si="8"/>
        <v>2063600.0000000002</v>
      </c>
      <c r="S52" s="8"/>
    </row>
    <row r="53" spans="1:19" ht="16.5">
      <c r="A53" s="46">
        <v>52</v>
      </c>
      <c r="B53" s="11">
        <v>1003</v>
      </c>
      <c r="C53" s="11">
        <v>10</v>
      </c>
      <c r="D53" s="100" t="s">
        <v>11</v>
      </c>
      <c r="E53" s="71">
        <v>697</v>
      </c>
      <c r="F53" s="103">
        <v>37</v>
      </c>
      <c r="G53" s="69">
        <f t="shared" si="0"/>
        <v>734</v>
      </c>
      <c r="H53" s="70">
        <f t="shared" si="1"/>
        <v>766.7</v>
      </c>
      <c r="I53" s="46">
        <f>I52</f>
        <v>20450</v>
      </c>
      <c r="J53" s="133">
        <f t="shared" si="9"/>
        <v>15010300</v>
      </c>
      <c r="K53" s="134">
        <f t="shared" si="7"/>
        <v>15910918</v>
      </c>
      <c r="L53" s="135">
        <f t="shared" si="6"/>
        <v>33000</v>
      </c>
      <c r="M53" s="136">
        <f t="shared" si="8"/>
        <v>2146760</v>
      </c>
      <c r="S53" s="8"/>
    </row>
    <row r="54" spans="1:19" ht="16.5">
      <c r="A54" s="46">
        <v>53</v>
      </c>
      <c r="B54" s="11">
        <v>1004</v>
      </c>
      <c r="C54" s="11">
        <v>10</v>
      </c>
      <c r="D54" s="100" t="s">
        <v>40</v>
      </c>
      <c r="E54" s="71">
        <v>915</v>
      </c>
      <c r="F54" s="103">
        <v>95</v>
      </c>
      <c r="G54" s="69">
        <f t="shared" si="0"/>
        <v>1010</v>
      </c>
      <c r="H54" s="70">
        <f t="shared" si="1"/>
        <v>1006.5000000000001</v>
      </c>
      <c r="I54" s="46">
        <f>I53</f>
        <v>20450</v>
      </c>
      <c r="J54" s="133">
        <f t="shared" si="9"/>
        <v>20654500</v>
      </c>
      <c r="K54" s="134">
        <f t="shared" si="7"/>
        <v>21893770</v>
      </c>
      <c r="L54" s="135">
        <f t="shared" si="6"/>
        <v>45500</v>
      </c>
      <c r="M54" s="136">
        <f t="shared" si="8"/>
        <v>2818200.0000000005</v>
      </c>
      <c r="S54" s="8"/>
    </row>
    <row r="55" spans="1:19" ht="16.5">
      <c r="A55" s="46">
        <v>54</v>
      </c>
      <c r="B55" s="11">
        <v>1005</v>
      </c>
      <c r="C55" s="11">
        <v>10</v>
      </c>
      <c r="D55" s="100" t="s">
        <v>40</v>
      </c>
      <c r="E55" s="71">
        <v>804</v>
      </c>
      <c r="F55" s="103">
        <v>51</v>
      </c>
      <c r="G55" s="69">
        <f t="shared" si="0"/>
        <v>855</v>
      </c>
      <c r="H55" s="70">
        <f t="shared" si="1"/>
        <v>884.40000000000009</v>
      </c>
      <c r="I55" s="46">
        <f>I54</f>
        <v>20450</v>
      </c>
      <c r="J55" s="133">
        <f t="shared" si="9"/>
        <v>17484750</v>
      </c>
      <c r="K55" s="134">
        <f t="shared" si="7"/>
        <v>18533835</v>
      </c>
      <c r="L55" s="135">
        <f t="shared" si="6"/>
        <v>38500</v>
      </c>
      <c r="M55" s="136">
        <f t="shared" si="8"/>
        <v>2476320.0000000005</v>
      </c>
      <c r="S55" s="8"/>
    </row>
    <row r="56" spans="1:19" ht="16.5">
      <c r="A56" s="46">
        <v>55</v>
      </c>
      <c r="B56" s="11">
        <v>1006</v>
      </c>
      <c r="C56" s="11">
        <v>10</v>
      </c>
      <c r="D56" s="100" t="s">
        <v>40</v>
      </c>
      <c r="E56" s="71">
        <v>804</v>
      </c>
      <c r="F56" s="103">
        <v>51</v>
      </c>
      <c r="G56" s="69">
        <f t="shared" si="0"/>
        <v>855</v>
      </c>
      <c r="H56" s="70">
        <f t="shared" si="1"/>
        <v>884.40000000000009</v>
      </c>
      <c r="I56" s="46">
        <f>I55</f>
        <v>20450</v>
      </c>
      <c r="J56" s="133">
        <f t="shared" si="9"/>
        <v>17484750</v>
      </c>
      <c r="K56" s="134">
        <f t="shared" si="7"/>
        <v>18533835</v>
      </c>
      <c r="L56" s="135">
        <f t="shared" si="6"/>
        <v>38500</v>
      </c>
      <c r="M56" s="136">
        <f t="shared" si="8"/>
        <v>2476320.0000000005</v>
      </c>
      <c r="S56" s="8"/>
    </row>
    <row r="57" spans="1:19" ht="16.5">
      <c r="A57" s="46">
        <v>56</v>
      </c>
      <c r="B57" s="11">
        <v>1101</v>
      </c>
      <c r="C57" s="11">
        <v>11</v>
      </c>
      <c r="D57" s="100" t="s">
        <v>40</v>
      </c>
      <c r="E57" s="69">
        <v>910</v>
      </c>
      <c r="F57" s="102">
        <v>61</v>
      </c>
      <c r="G57" s="69">
        <f t="shared" si="0"/>
        <v>971</v>
      </c>
      <c r="H57" s="70">
        <f t="shared" si="1"/>
        <v>1001.0000000000001</v>
      </c>
      <c r="I57" s="46">
        <f>I55+50</f>
        <v>20500</v>
      </c>
      <c r="J57" s="133">
        <f t="shared" si="9"/>
        <v>19905500</v>
      </c>
      <c r="K57" s="134">
        <f t="shared" si="7"/>
        <v>21099830</v>
      </c>
      <c r="L57" s="135">
        <f t="shared" si="6"/>
        <v>44000</v>
      </c>
      <c r="M57" s="136">
        <f t="shared" si="8"/>
        <v>2802800.0000000005</v>
      </c>
      <c r="S57" s="8"/>
    </row>
    <row r="58" spans="1:19" ht="16.5">
      <c r="A58" s="46">
        <v>57</v>
      </c>
      <c r="B58" s="11">
        <v>1102</v>
      </c>
      <c r="C58" s="11">
        <v>11</v>
      </c>
      <c r="D58" s="100" t="s">
        <v>11</v>
      </c>
      <c r="E58" s="71">
        <v>670</v>
      </c>
      <c r="F58" s="103">
        <v>37</v>
      </c>
      <c r="G58" s="69">
        <f t="shared" si="0"/>
        <v>707</v>
      </c>
      <c r="H58" s="70">
        <f t="shared" si="1"/>
        <v>737.00000000000011</v>
      </c>
      <c r="I58" s="46">
        <f>I57</f>
        <v>20500</v>
      </c>
      <c r="J58" s="133">
        <f t="shared" si="9"/>
        <v>14493500</v>
      </c>
      <c r="K58" s="134">
        <f t="shared" si="7"/>
        <v>15363110</v>
      </c>
      <c r="L58" s="135">
        <f t="shared" si="6"/>
        <v>32000</v>
      </c>
      <c r="M58" s="136">
        <f t="shared" si="8"/>
        <v>2063600.0000000002</v>
      </c>
      <c r="S58" s="8"/>
    </row>
    <row r="59" spans="1:19" ht="16.5">
      <c r="A59" s="46">
        <v>58</v>
      </c>
      <c r="B59" s="11">
        <v>1103</v>
      </c>
      <c r="C59" s="11">
        <v>11</v>
      </c>
      <c r="D59" s="100" t="s">
        <v>11</v>
      </c>
      <c r="E59" s="71">
        <v>697</v>
      </c>
      <c r="F59" s="103">
        <v>37</v>
      </c>
      <c r="G59" s="69">
        <f t="shared" si="0"/>
        <v>734</v>
      </c>
      <c r="H59" s="70">
        <f t="shared" si="1"/>
        <v>766.7</v>
      </c>
      <c r="I59" s="46">
        <f>I58</f>
        <v>20500</v>
      </c>
      <c r="J59" s="133">
        <f t="shared" si="9"/>
        <v>15047000</v>
      </c>
      <c r="K59" s="134">
        <f t="shared" si="7"/>
        <v>15949820</v>
      </c>
      <c r="L59" s="135">
        <f t="shared" si="6"/>
        <v>33000</v>
      </c>
      <c r="M59" s="136">
        <f t="shared" si="8"/>
        <v>2146760</v>
      </c>
      <c r="S59" s="8"/>
    </row>
    <row r="60" spans="1:19" ht="16.5">
      <c r="A60" s="46">
        <v>59</v>
      </c>
      <c r="B60" s="11">
        <v>1104</v>
      </c>
      <c r="C60" s="11">
        <v>11</v>
      </c>
      <c r="D60" s="100" t="s">
        <v>40</v>
      </c>
      <c r="E60" s="71">
        <v>915</v>
      </c>
      <c r="F60" s="103">
        <v>95</v>
      </c>
      <c r="G60" s="69">
        <f t="shared" si="0"/>
        <v>1010</v>
      </c>
      <c r="H60" s="70">
        <f t="shared" si="1"/>
        <v>1006.5000000000001</v>
      </c>
      <c r="I60" s="46">
        <f>I59</f>
        <v>20500</v>
      </c>
      <c r="J60" s="133">
        <f t="shared" si="9"/>
        <v>20705000</v>
      </c>
      <c r="K60" s="134">
        <f t="shared" si="7"/>
        <v>21947300</v>
      </c>
      <c r="L60" s="135">
        <f t="shared" si="6"/>
        <v>45500</v>
      </c>
      <c r="M60" s="136">
        <f t="shared" si="8"/>
        <v>2818200.0000000005</v>
      </c>
      <c r="S60" s="8"/>
    </row>
    <row r="61" spans="1:19" ht="16.5">
      <c r="A61" s="46">
        <v>60</v>
      </c>
      <c r="B61" s="11">
        <v>1105</v>
      </c>
      <c r="C61" s="11">
        <v>11</v>
      </c>
      <c r="D61" s="100" t="s">
        <v>40</v>
      </c>
      <c r="E61" s="71">
        <v>804</v>
      </c>
      <c r="F61" s="103">
        <v>51</v>
      </c>
      <c r="G61" s="69">
        <f t="shared" si="0"/>
        <v>855</v>
      </c>
      <c r="H61" s="70">
        <f t="shared" si="1"/>
        <v>884.40000000000009</v>
      </c>
      <c r="I61" s="46">
        <f>I60</f>
        <v>20500</v>
      </c>
      <c r="J61" s="133">
        <f t="shared" si="9"/>
        <v>17527500</v>
      </c>
      <c r="K61" s="134">
        <f t="shared" si="7"/>
        <v>18579150</v>
      </c>
      <c r="L61" s="135">
        <f t="shared" si="6"/>
        <v>38500</v>
      </c>
      <c r="M61" s="136">
        <f t="shared" si="8"/>
        <v>2476320.0000000005</v>
      </c>
      <c r="S61" s="8"/>
    </row>
    <row r="62" spans="1:19" ht="16.5">
      <c r="A62" s="46">
        <v>61</v>
      </c>
      <c r="B62" s="11">
        <v>1106</v>
      </c>
      <c r="C62" s="11">
        <v>11</v>
      </c>
      <c r="D62" s="100" t="s">
        <v>40</v>
      </c>
      <c r="E62" s="71">
        <v>804</v>
      </c>
      <c r="F62" s="103">
        <v>51</v>
      </c>
      <c r="G62" s="69">
        <f t="shared" ref="G62:G123" si="10">E62+F62</f>
        <v>855</v>
      </c>
      <c r="H62" s="70">
        <f t="shared" ref="H62:H123" si="11">E62*1.1</f>
        <v>884.40000000000009</v>
      </c>
      <c r="I62" s="46">
        <f>I61</f>
        <v>20500</v>
      </c>
      <c r="J62" s="133">
        <f t="shared" si="9"/>
        <v>17527500</v>
      </c>
      <c r="K62" s="134">
        <f t="shared" si="7"/>
        <v>18579150</v>
      </c>
      <c r="L62" s="135">
        <f t="shared" si="6"/>
        <v>38500</v>
      </c>
      <c r="M62" s="136">
        <f t="shared" si="8"/>
        <v>2476320.0000000005</v>
      </c>
      <c r="S62" s="8"/>
    </row>
    <row r="63" spans="1:19" ht="16.5">
      <c r="A63" s="46">
        <v>62</v>
      </c>
      <c r="B63" s="11">
        <v>1201</v>
      </c>
      <c r="C63" s="11">
        <v>12</v>
      </c>
      <c r="D63" s="100" t="s">
        <v>40</v>
      </c>
      <c r="E63" s="69">
        <v>910</v>
      </c>
      <c r="F63" s="102">
        <v>61</v>
      </c>
      <c r="G63" s="69">
        <f t="shared" si="10"/>
        <v>971</v>
      </c>
      <c r="H63" s="70">
        <f t="shared" si="11"/>
        <v>1001.0000000000001</v>
      </c>
      <c r="I63" s="46">
        <f>I61+50</f>
        <v>20550</v>
      </c>
      <c r="J63" s="133">
        <f t="shared" ref="J63:J95" si="12">G63*I63</f>
        <v>19954050</v>
      </c>
      <c r="K63" s="134">
        <f t="shared" ref="K63:K94" si="13">ROUND(J63*1.06,0)</f>
        <v>21151293</v>
      </c>
      <c r="L63" s="135">
        <f t="shared" ref="L63:L93" si="14">MROUND((K63*0.025/12),500)</f>
        <v>44000</v>
      </c>
      <c r="M63" s="136">
        <f t="shared" ref="M63:M94" si="15">H63*2800</f>
        <v>2802800.0000000005</v>
      </c>
      <c r="S63" s="8"/>
    </row>
    <row r="64" spans="1:19" ht="16.5">
      <c r="A64" s="46">
        <v>63</v>
      </c>
      <c r="B64" s="11">
        <v>1202</v>
      </c>
      <c r="C64" s="11">
        <v>12</v>
      </c>
      <c r="D64" s="100" t="s">
        <v>11</v>
      </c>
      <c r="E64" s="71">
        <v>670</v>
      </c>
      <c r="F64" s="103">
        <v>37</v>
      </c>
      <c r="G64" s="69">
        <f t="shared" si="10"/>
        <v>707</v>
      </c>
      <c r="H64" s="70">
        <f t="shared" si="11"/>
        <v>737.00000000000011</v>
      </c>
      <c r="I64" s="46">
        <f>I63</f>
        <v>20550</v>
      </c>
      <c r="J64" s="133">
        <f t="shared" si="12"/>
        <v>14528850</v>
      </c>
      <c r="K64" s="134">
        <f t="shared" si="13"/>
        <v>15400581</v>
      </c>
      <c r="L64" s="135">
        <f t="shared" si="14"/>
        <v>32000</v>
      </c>
      <c r="M64" s="136">
        <f t="shared" si="15"/>
        <v>2063600.0000000002</v>
      </c>
      <c r="S64" s="8"/>
    </row>
    <row r="65" spans="1:19" ht="16.5">
      <c r="A65" s="46">
        <v>64</v>
      </c>
      <c r="B65" s="11">
        <v>1203</v>
      </c>
      <c r="C65" s="11">
        <v>12</v>
      </c>
      <c r="D65" s="100" t="s">
        <v>11</v>
      </c>
      <c r="E65" s="71">
        <v>697</v>
      </c>
      <c r="F65" s="103">
        <v>37</v>
      </c>
      <c r="G65" s="69">
        <f t="shared" si="10"/>
        <v>734</v>
      </c>
      <c r="H65" s="70">
        <f t="shared" si="11"/>
        <v>766.7</v>
      </c>
      <c r="I65" s="46">
        <f>I64</f>
        <v>20550</v>
      </c>
      <c r="J65" s="133">
        <f t="shared" si="12"/>
        <v>15083700</v>
      </c>
      <c r="K65" s="134">
        <f t="shared" si="13"/>
        <v>15988722</v>
      </c>
      <c r="L65" s="135">
        <f t="shared" si="14"/>
        <v>33500</v>
      </c>
      <c r="M65" s="136">
        <f t="shared" si="15"/>
        <v>2146760</v>
      </c>
      <c r="S65" s="8"/>
    </row>
    <row r="66" spans="1:19" ht="16.5">
      <c r="A66" s="46">
        <v>65</v>
      </c>
      <c r="B66" s="11">
        <v>1204</v>
      </c>
      <c r="C66" s="11">
        <v>12</v>
      </c>
      <c r="D66" s="100" t="s">
        <v>40</v>
      </c>
      <c r="E66" s="71">
        <v>915</v>
      </c>
      <c r="F66" s="103">
        <v>95</v>
      </c>
      <c r="G66" s="69">
        <f t="shared" si="10"/>
        <v>1010</v>
      </c>
      <c r="H66" s="70">
        <f t="shared" si="11"/>
        <v>1006.5000000000001</v>
      </c>
      <c r="I66" s="46">
        <f>I65</f>
        <v>20550</v>
      </c>
      <c r="J66" s="133">
        <f t="shared" si="12"/>
        <v>20755500</v>
      </c>
      <c r="K66" s="134">
        <f t="shared" si="13"/>
        <v>22000830</v>
      </c>
      <c r="L66" s="135">
        <f t="shared" si="14"/>
        <v>46000</v>
      </c>
      <c r="M66" s="136">
        <f t="shared" si="15"/>
        <v>2818200.0000000005</v>
      </c>
      <c r="S66" s="8"/>
    </row>
    <row r="67" spans="1:19" ht="16.5">
      <c r="A67" s="46">
        <v>66</v>
      </c>
      <c r="B67" s="11">
        <v>1205</v>
      </c>
      <c r="C67" s="11">
        <v>12</v>
      </c>
      <c r="D67" s="100" t="s">
        <v>40</v>
      </c>
      <c r="E67" s="71">
        <v>804</v>
      </c>
      <c r="F67" s="103">
        <v>51</v>
      </c>
      <c r="G67" s="69">
        <f t="shared" si="10"/>
        <v>855</v>
      </c>
      <c r="H67" s="70">
        <f t="shared" si="11"/>
        <v>884.40000000000009</v>
      </c>
      <c r="I67" s="46">
        <f>I66</f>
        <v>20550</v>
      </c>
      <c r="J67" s="133">
        <f t="shared" si="12"/>
        <v>17570250</v>
      </c>
      <c r="K67" s="134">
        <f t="shared" si="13"/>
        <v>18624465</v>
      </c>
      <c r="L67" s="135">
        <f t="shared" si="14"/>
        <v>39000</v>
      </c>
      <c r="M67" s="136">
        <f t="shared" si="15"/>
        <v>2476320.0000000005</v>
      </c>
      <c r="S67" s="8"/>
    </row>
    <row r="68" spans="1:19" ht="16.5">
      <c r="A68" s="46">
        <v>67</v>
      </c>
      <c r="B68" s="11">
        <v>1206</v>
      </c>
      <c r="C68" s="11">
        <v>12</v>
      </c>
      <c r="D68" s="100" t="s">
        <v>40</v>
      </c>
      <c r="E68" s="71">
        <v>804</v>
      </c>
      <c r="F68" s="103">
        <v>51</v>
      </c>
      <c r="G68" s="69">
        <f t="shared" si="10"/>
        <v>855</v>
      </c>
      <c r="H68" s="70">
        <f t="shared" si="11"/>
        <v>884.40000000000009</v>
      </c>
      <c r="I68" s="46">
        <f>I67</f>
        <v>20550</v>
      </c>
      <c r="J68" s="133">
        <f t="shared" si="12"/>
        <v>17570250</v>
      </c>
      <c r="K68" s="134">
        <f t="shared" si="13"/>
        <v>18624465</v>
      </c>
      <c r="L68" s="135">
        <f t="shared" si="14"/>
        <v>39000</v>
      </c>
      <c r="M68" s="136">
        <f t="shared" si="15"/>
        <v>2476320.0000000005</v>
      </c>
      <c r="S68" s="8"/>
    </row>
    <row r="69" spans="1:19" ht="16.5">
      <c r="A69" s="46">
        <v>68</v>
      </c>
      <c r="B69" s="11">
        <v>1301</v>
      </c>
      <c r="C69" s="11">
        <v>13</v>
      </c>
      <c r="D69" s="100" t="s">
        <v>40</v>
      </c>
      <c r="E69" s="69">
        <v>910</v>
      </c>
      <c r="F69" s="102">
        <v>61</v>
      </c>
      <c r="G69" s="69">
        <f t="shared" si="10"/>
        <v>971</v>
      </c>
      <c r="H69" s="70">
        <f t="shared" si="11"/>
        <v>1001.0000000000001</v>
      </c>
      <c r="I69" s="46">
        <f>I67+50</f>
        <v>20600</v>
      </c>
      <c r="J69" s="133">
        <f t="shared" si="12"/>
        <v>20002600</v>
      </c>
      <c r="K69" s="134">
        <f t="shared" si="13"/>
        <v>21202756</v>
      </c>
      <c r="L69" s="135">
        <f t="shared" si="14"/>
        <v>44000</v>
      </c>
      <c r="M69" s="136">
        <f t="shared" si="15"/>
        <v>2802800.0000000005</v>
      </c>
      <c r="S69" s="8"/>
    </row>
    <row r="70" spans="1:19" ht="16.5">
      <c r="A70" s="46">
        <v>69</v>
      </c>
      <c r="B70" s="11">
        <v>1302</v>
      </c>
      <c r="C70" s="11">
        <v>13</v>
      </c>
      <c r="D70" s="100" t="s">
        <v>11</v>
      </c>
      <c r="E70" s="71">
        <v>670</v>
      </c>
      <c r="F70" s="103">
        <v>37</v>
      </c>
      <c r="G70" s="69">
        <f t="shared" si="10"/>
        <v>707</v>
      </c>
      <c r="H70" s="70">
        <f t="shared" si="11"/>
        <v>737.00000000000011</v>
      </c>
      <c r="I70" s="46">
        <f>I69</f>
        <v>20600</v>
      </c>
      <c r="J70" s="133">
        <f t="shared" si="12"/>
        <v>14564200</v>
      </c>
      <c r="K70" s="134">
        <f t="shared" si="13"/>
        <v>15438052</v>
      </c>
      <c r="L70" s="135">
        <f t="shared" si="14"/>
        <v>32000</v>
      </c>
      <c r="M70" s="136">
        <f t="shared" si="15"/>
        <v>2063600.0000000002</v>
      </c>
      <c r="S70" s="8"/>
    </row>
    <row r="71" spans="1:19" ht="16.5">
      <c r="A71" s="46">
        <v>70</v>
      </c>
      <c r="B71" s="11">
        <v>1304</v>
      </c>
      <c r="C71" s="11">
        <v>13</v>
      </c>
      <c r="D71" s="100" t="s">
        <v>40</v>
      </c>
      <c r="E71" s="71">
        <v>915</v>
      </c>
      <c r="F71" s="103">
        <v>95</v>
      </c>
      <c r="G71" s="69">
        <f t="shared" si="10"/>
        <v>1010</v>
      </c>
      <c r="H71" s="70">
        <f t="shared" si="11"/>
        <v>1006.5000000000001</v>
      </c>
      <c r="I71" s="46">
        <f>I70</f>
        <v>20600</v>
      </c>
      <c r="J71" s="133">
        <f t="shared" si="12"/>
        <v>20806000</v>
      </c>
      <c r="K71" s="134">
        <f t="shared" si="13"/>
        <v>22054360</v>
      </c>
      <c r="L71" s="135">
        <f t="shared" si="14"/>
        <v>46000</v>
      </c>
      <c r="M71" s="136">
        <f t="shared" si="15"/>
        <v>2818200.0000000005</v>
      </c>
      <c r="S71" s="8"/>
    </row>
    <row r="72" spans="1:19" ht="16.5">
      <c r="A72" s="46">
        <v>71</v>
      </c>
      <c r="B72" s="11">
        <v>1305</v>
      </c>
      <c r="C72" s="11">
        <v>13</v>
      </c>
      <c r="D72" s="100" t="s">
        <v>40</v>
      </c>
      <c r="E72" s="71">
        <v>804</v>
      </c>
      <c r="F72" s="103">
        <v>51</v>
      </c>
      <c r="G72" s="69">
        <f t="shared" si="10"/>
        <v>855</v>
      </c>
      <c r="H72" s="70">
        <f t="shared" si="11"/>
        <v>884.40000000000009</v>
      </c>
      <c r="I72" s="46">
        <f>I71</f>
        <v>20600</v>
      </c>
      <c r="J72" s="133">
        <f t="shared" si="12"/>
        <v>17613000</v>
      </c>
      <c r="K72" s="134">
        <f t="shared" si="13"/>
        <v>18669780</v>
      </c>
      <c r="L72" s="135">
        <f t="shared" si="14"/>
        <v>39000</v>
      </c>
      <c r="M72" s="136">
        <f t="shared" si="15"/>
        <v>2476320.0000000005</v>
      </c>
      <c r="S72" s="8"/>
    </row>
    <row r="73" spans="1:19" ht="16.5">
      <c r="A73" s="46">
        <v>72</v>
      </c>
      <c r="B73" s="11">
        <v>1306</v>
      </c>
      <c r="C73" s="11">
        <v>13</v>
      </c>
      <c r="D73" s="100" t="s">
        <v>40</v>
      </c>
      <c r="E73" s="71">
        <v>804</v>
      </c>
      <c r="F73" s="103">
        <v>51</v>
      </c>
      <c r="G73" s="69">
        <f t="shared" si="10"/>
        <v>855</v>
      </c>
      <c r="H73" s="70">
        <f t="shared" si="11"/>
        <v>884.40000000000009</v>
      </c>
      <c r="I73" s="46">
        <f>I72</f>
        <v>20600</v>
      </c>
      <c r="J73" s="133">
        <f t="shared" si="12"/>
        <v>17613000</v>
      </c>
      <c r="K73" s="134">
        <f t="shared" si="13"/>
        <v>18669780</v>
      </c>
      <c r="L73" s="135">
        <f t="shared" si="14"/>
        <v>39000</v>
      </c>
      <c r="M73" s="136">
        <f t="shared" si="15"/>
        <v>2476320.0000000005</v>
      </c>
      <c r="S73" s="8"/>
    </row>
    <row r="74" spans="1:19" ht="16.5">
      <c r="A74" s="46">
        <v>73</v>
      </c>
      <c r="B74" s="11">
        <v>1401</v>
      </c>
      <c r="C74" s="11">
        <v>14</v>
      </c>
      <c r="D74" s="100" t="s">
        <v>40</v>
      </c>
      <c r="E74" s="69">
        <v>910</v>
      </c>
      <c r="F74" s="102">
        <v>61</v>
      </c>
      <c r="G74" s="69">
        <f t="shared" si="10"/>
        <v>971</v>
      </c>
      <c r="H74" s="70">
        <f t="shared" si="11"/>
        <v>1001.0000000000001</v>
      </c>
      <c r="I74" s="46">
        <f>I72+50</f>
        <v>20650</v>
      </c>
      <c r="J74" s="133">
        <f t="shared" si="12"/>
        <v>20051150</v>
      </c>
      <c r="K74" s="134">
        <f t="shared" si="13"/>
        <v>21254219</v>
      </c>
      <c r="L74" s="135">
        <f t="shared" si="14"/>
        <v>44500</v>
      </c>
      <c r="M74" s="136">
        <f t="shared" si="15"/>
        <v>2802800.0000000005</v>
      </c>
      <c r="S74" s="8"/>
    </row>
    <row r="75" spans="1:19" ht="16.5">
      <c r="A75" s="46">
        <v>74</v>
      </c>
      <c r="B75" s="11">
        <v>1402</v>
      </c>
      <c r="C75" s="11">
        <v>14</v>
      </c>
      <c r="D75" s="100" t="s">
        <v>11</v>
      </c>
      <c r="E75" s="71">
        <v>670</v>
      </c>
      <c r="F75" s="103">
        <v>37</v>
      </c>
      <c r="G75" s="69">
        <f t="shared" si="10"/>
        <v>707</v>
      </c>
      <c r="H75" s="70">
        <f t="shared" si="11"/>
        <v>737.00000000000011</v>
      </c>
      <c r="I75" s="46">
        <f>I74</f>
        <v>20650</v>
      </c>
      <c r="J75" s="133">
        <f t="shared" si="12"/>
        <v>14599550</v>
      </c>
      <c r="K75" s="134">
        <f t="shared" si="13"/>
        <v>15475523</v>
      </c>
      <c r="L75" s="135">
        <f t="shared" si="14"/>
        <v>32000</v>
      </c>
      <c r="M75" s="136">
        <f t="shared" si="15"/>
        <v>2063600.0000000002</v>
      </c>
      <c r="S75" s="8"/>
    </row>
    <row r="76" spans="1:19" ht="16.5">
      <c r="A76" s="46">
        <v>75</v>
      </c>
      <c r="B76" s="11">
        <v>1403</v>
      </c>
      <c r="C76" s="11">
        <v>14</v>
      </c>
      <c r="D76" s="100" t="s">
        <v>11</v>
      </c>
      <c r="E76" s="71">
        <v>697</v>
      </c>
      <c r="F76" s="103">
        <v>37</v>
      </c>
      <c r="G76" s="69">
        <f t="shared" si="10"/>
        <v>734</v>
      </c>
      <c r="H76" s="70">
        <f t="shared" si="11"/>
        <v>766.7</v>
      </c>
      <c r="I76" s="46">
        <f>I75</f>
        <v>20650</v>
      </c>
      <c r="J76" s="133">
        <f t="shared" si="12"/>
        <v>15157100</v>
      </c>
      <c r="K76" s="134">
        <f t="shared" si="13"/>
        <v>16066526</v>
      </c>
      <c r="L76" s="135">
        <f t="shared" si="14"/>
        <v>33500</v>
      </c>
      <c r="M76" s="136">
        <f t="shared" si="15"/>
        <v>2146760</v>
      </c>
      <c r="S76" s="8"/>
    </row>
    <row r="77" spans="1:19" ht="16.5">
      <c r="A77" s="46">
        <v>76</v>
      </c>
      <c r="B77" s="11">
        <v>1404</v>
      </c>
      <c r="C77" s="11">
        <v>14</v>
      </c>
      <c r="D77" s="100" t="s">
        <v>40</v>
      </c>
      <c r="E77" s="71">
        <v>915</v>
      </c>
      <c r="F77" s="103">
        <v>95</v>
      </c>
      <c r="G77" s="69">
        <f t="shared" si="10"/>
        <v>1010</v>
      </c>
      <c r="H77" s="70">
        <f t="shared" si="11"/>
        <v>1006.5000000000001</v>
      </c>
      <c r="I77" s="46">
        <f>I76</f>
        <v>20650</v>
      </c>
      <c r="J77" s="133">
        <f t="shared" si="12"/>
        <v>20856500</v>
      </c>
      <c r="K77" s="134">
        <f t="shared" si="13"/>
        <v>22107890</v>
      </c>
      <c r="L77" s="135">
        <f t="shared" si="14"/>
        <v>46000</v>
      </c>
      <c r="M77" s="136">
        <f t="shared" si="15"/>
        <v>2818200.0000000005</v>
      </c>
      <c r="S77" s="8"/>
    </row>
    <row r="78" spans="1:19" ht="16.5">
      <c r="A78" s="46">
        <v>77</v>
      </c>
      <c r="B78" s="11">
        <v>1405</v>
      </c>
      <c r="C78" s="11">
        <v>14</v>
      </c>
      <c r="D78" s="100" t="s">
        <v>40</v>
      </c>
      <c r="E78" s="71">
        <v>804</v>
      </c>
      <c r="F78" s="103">
        <v>51</v>
      </c>
      <c r="G78" s="69">
        <f t="shared" si="10"/>
        <v>855</v>
      </c>
      <c r="H78" s="70">
        <f t="shared" si="11"/>
        <v>884.40000000000009</v>
      </c>
      <c r="I78" s="46">
        <f>I77</f>
        <v>20650</v>
      </c>
      <c r="J78" s="133">
        <f t="shared" si="12"/>
        <v>17655750</v>
      </c>
      <c r="K78" s="134">
        <f t="shared" si="13"/>
        <v>18715095</v>
      </c>
      <c r="L78" s="135">
        <f t="shared" si="14"/>
        <v>39000</v>
      </c>
      <c r="M78" s="136">
        <f t="shared" si="15"/>
        <v>2476320.0000000005</v>
      </c>
      <c r="S78" s="8"/>
    </row>
    <row r="79" spans="1:19" ht="16.5">
      <c r="A79" s="46">
        <v>78</v>
      </c>
      <c r="B79" s="11">
        <v>1406</v>
      </c>
      <c r="C79" s="11">
        <v>14</v>
      </c>
      <c r="D79" s="100" t="s">
        <v>40</v>
      </c>
      <c r="E79" s="71">
        <v>804</v>
      </c>
      <c r="F79" s="103">
        <v>51</v>
      </c>
      <c r="G79" s="69">
        <f t="shared" si="10"/>
        <v>855</v>
      </c>
      <c r="H79" s="70">
        <f t="shared" si="11"/>
        <v>884.40000000000009</v>
      </c>
      <c r="I79" s="46">
        <f>I78</f>
        <v>20650</v>
      </c>
      <c r="J79" s="133">
        <f t="shared" si="12"/>
        <v>17655750</v>
      </c>
      <c r="K79" s="134">
        <f t="shared" si="13"/>
        <v>18715095</v>
      </c>
      <c r="L79" s="135">
        <f t="shared" si="14"/>
        <v>39000</v>
      </c>
      <c r="M79" s="136">
        <f t="shared" si="15"/>
        <v>2476320.0000000005</v>
      </c>
      <c r="S79" s="8"/>
    </row>
    <row r="80" spans="1:19" ht="16.5">
      <c r="A80" s="46">
        <v>79</v>
      </c>
      <c r="B80" s="11">
        <v>1501</v>
      </c>
      <c r="C80" s="11">
        <v>15</v>
      </c>
      <c r="D80" s="100" t="s">
        <v>40</v>
      </c>
      <c r="E80" s="69">
        <v>910</v>
      </c>
      <c r="F80" s="102">
        <v>61</v>
      </c>
      <c r="G80" s="69">
        <f t="shared" si="10"/>
        <v>971</v>
      </c>
      <c r="H80" s="70">
        <f t="shared" si="11"/>
        <v>1001.0000000000001</v>
      </c>
      <c r="I80" s="46">
        <f>I78+50</f>
        <v>20700</v>
      </c>
      <c r="J80" s="133">
        <f t="shared" si="12"/>
        <v>20099700</v>
      </c>
      <c r="K80" s="134">
        <f t="shared" si="13"/>
        <v>21305682</v>
      </c>
      <c r="L80" s="135">
        <f t="shared" si="14"/>
        <v>44500</v>
      </c>
      <c r="M80" s="136">
        <f t="shared" si="15"/>
        <v>2802800.0000000005</v>
      </c>
      <c r="S80" s="8"/>
    </row>
    <row r="81" spans="1:19" ht="16.5">
      <c r="A81" s="46">
        <v>80</v>
      </c>
      <c r="B81" s="11">
        <v>1502</v>
      </c>
      <c r="C81" s="11">
        <v>15</v>
      </c>
      <c r="D81" s="100" t="s">
        <v>11</v>
      </c>
      <c r="E81" s="71">
        <v>670</v>
      </c>
      <c r="F81" s="103">
        <v>37</v>
      </c>
      <c r="G81" s="69">
        <f t="shared" si="10"/>
        <v>707</v>
      </c>
      <c r="H81" s="70">
        <f t="shared" si="11"/>
        <v>737.00000000000011</v>
      </c>
      <c r="I81" s="46">
        <f>I80</f>
        <v>20700</v>
      </c>
      <c r="J81" s="133">
        <f t="shared" si="12"/>
        <v>14634900</v>
      </c>
      <c r="K81" s="134">
        <f t="shared" si="13"/>
        <v>15512994</v>
      </c>
      <c r="L81" s="135">
        <f t="shared" si="14"/>
        <v>32500</v>
      </c>
      <c r="M81" s="136">
        <f t="shared" si="15"/>
        <v>2063600.0000000002</v>
      </c>
      <c r="S81" s="8"/>
    </row>
    <row r="82" spans="1:19" ht="16.5">
      <c r="A82" s="46">
        <v>81</v>
      </c>
      <c r="B82" s="11">
        <v>1503</v>
      </c>
      <c r="C82" s="11">
        <v>15</v>
      </c>
      <c r="D82" s="100" t="s">
        <v>11</v>
      </c>
      <c r="E82" s="71">
        <v>697</v>
      </c>
      <c r="F82" s="103">
        <v>37</v>
      </c>
      <c r="G82" s="69">
        <f t="shared" si="10"/>
        <v>734</v>
      </c>
      <c r="H82" s="70">
        <f t="shared" si="11"/>
        <v>766.7</v>
      </c>
      <c r="I82" s="46">
        <f>I81</f>
        <v>20700</v>
      </c>
      <c r="J82" s="133">
        <f t="shared" si="12"/>
        <v>15193800</v>
      </c>
      <c r="K82" s="134">
        <f t="shared" si="13"/>
        <v>16105428</v>
      </c>
      <c r="L82" s="135">
        <f t="shared" si="14"/>
        <v>33500</v>
      </c>
      <c r="M82" s="136">
        <f t="shared" si="15"/>
        <v>2146760</v>
      </c>
      <c r="S82" s="8"/>
    </row>
    <row r="83" spans="1:19" ht="16.5">
      <c r="A83" s="46">
        <v>82</v>
      </c>
      <c r="B83" s="11">
        <v>1504</v>
      </c>
      <c r="C83" s="11">
        <v>15</v>
      </c>
      <c r="D83" s="100" t="s">
        <v>40</v>
      </c>
      <c r="E83" s="71">
        <v>915</v>
      </c>
      <c r="F83" s="103">
        <v>95</v>
      </c>
      <c r="G83" s="69">
        <f t="shared" si="10"/>
        <v>1010</v>
      </c>
      <c r="H83" s="70">
        <f t="shared" si="11"/>
        <v>1006.5000000000001</v>
      </c>
      <c r="I83" s="46">
        <f>I82</f>
        <v>20700</v>
      </c>
      <c r="J83" s="133">
        <f t="shared" si="12"/>
        <v>20907000</v>
      </c>
      <c r="K83" s="134">
        <f t="shared" si="13"/>
        <v>22161420</v>
      </c>
      <c r="L83" s="135">
        <f t="shared" si="14"/>
        <v>46000</v>
      </c>
      <c r="M83" s="136">
        <f t="shared" si="15"/>
        <v>2818200.0000000005</v>
      </c>
      <c r="S83" s="8"/>
    </row>
    <row r="84" spans="1:19" ht="16.5">
      <c r="A84" s="46">
        <v>83</v>
      </c>
      <c r="B84" s="11">
        <v>1505</v>
      </c>
      <c r="C84" s="11">
        <v>15</v>
      </c>
      <c r="D84" s="100" t="s">
        <v>40</v>
      </c>
      <c r="E84" s="71">
        <v>804</v>
      </c>
      <c r="F84" s="103">
        <v>51</v>
      </c>
      <c r="G84" s="69">
        <f t="shared" si="10"/>
        <v>855</v>
      </c>
      <c r="H84" s="70">
        <f t="shared" si="11"/>
        <v>884.40000000000009</v>
      </c>
      <c r="I84" s="46">
        <f>I83</f>
        <v>20700</v>
      </c>
      <c r="J84" s="133">
        <f t="shared" si="12"/>
        <v>17698500</v>
      </c>
      <c r="K84" s="134">
        <f t="shared" si="13"/>
        <v>18760410</v>
      </c>
      <c r="L84" s="135">
        <f t="shared" si="14"/>
        <v>39000</v>
      </c>
      <c r="M84" s="136">
        <f t="shared" si="15"/>
        <v>2476320.0000000005</v>
      </c>
      <c r="S84" s="8"/>
    </row>
    <row r="85" spans="1:19" ht="16.5">
      <c r="A85" s="46">
        <v>84</v>
      </c>
      <c r="B85" s="11">
        <v>1506</v>
      </c>
      <c r="C85" s="11">
        <v>15</v>
      </c>
      <c r="D85" s="100" t="s">
        <v>40</v>
      </c>
      <c r="E85" s="71">
        <v>804</v>
      </c>
      <c r="F85" s="103">
        <v>51</v>
      </c>
      <c r="G85" s="69">
        <f t="shared" si="10"/>
        <v>855</v>
      </c>
      <c r="H85" s="70">
        <f t="shared" si="11"/>
        <v>884.40000000000009</v>
      </c>
      <c r="I85" s="46">
        <f>I84</f>
        <v>20700</v>
      </c>
      <c r="J85" s="133">
        <f t="shared" si="12"/>
        <v>17698500</v>
      </c>
      <c r="K85" s="134">
        <f t="shared" si="13"/>
        <v>18760410</v>
      </c>
      <c r="L85" s="135">
        <f t="shared" si="14"/>
        <v>39000</v>
      </c>
      <c r="M85" s="136">
        <f t="shared" si="15"/>
        <v>2476320.0000000005</v>
      </c>
      <c r="S85" s="8"/>
    </row>
    <row r="86" spans="1:19" ht="16.5">
      <c r="A86" s="46">
        <v>85</v>
      </c>
      <c r="B86" s="11">
        <v>1601</v>
      </c>
      <c r="C86" s="11">
        <v>16</v>
      </c>
      <c r="D86" s="100" t="s">
        <v>40</v>
      </c>
      <c r="E86" s="69">
        <v>910</v>
      </c>
      <c r="F86" s="102">
        <v>61</v>
      </c>
      <c r="G86" s="69">
        <f t="shared" si="10"/>
        <v>971</v>
      </c>
      <c r="H86" s="70">
        <f t="shared" si="11"/>
        <v>1001.0000000000001</v>
      </c>
      <c r="I86" s="46">
        <f>I84+50</f>
        <v>20750</v>
      </c>
      <c r="J86" s="133">
        <f t="shared" si="12"/>
        <v>20148250</v>
      </c>
      <c r="K86" s="134">
        <f t="shared" si="13"/>
        <v>21357145</v>
      </c>
      <c r="L86" s="135">
        <f t="shared" si="14"/>
        <v>44500</v>
      </c>
      <c r="M86" s="136">
        <f t="shared" si="15"/>
        <v>2802800.0000000005</v>
      </c>
      <c r="S86" s="8"/>
    </row>
    <row r="87" spans="1:19" ht="16.5">
      <c r="A87" s="46">
        <v>86</v>
      </c>
      <c r="B87" s="11">
        <v>1602</v>
      </c>
      <c r="C87" s="11">
        <v>16</v>
      </c>
      <c r="D87" s="100" t="s">
        <v>11</v>
      </c>
      <c r="E87" s="71">
        <v>670</v>
      </c>
      <c r="F87" s="103">
        <v>37</v>
      </c>
      <c r="G87" s="69">
        <f t="shared" si="10"/>
        <v>707</v>
      </c>
      <c r="H87" s="70">
        <f t="shared" si="11"/>
        <v>737.00000000000011</v>
      </c>
      <c r="I87" s="46">
        <f>I86</f>
        <v>20750</v>
      </c>
      <c r="J87" s="133">
        <f t="shared" si="12"/>
        <v>14670250</v>
      </c>
      <c r="K87" s="134">
        <f t="shared" si="13"/>
        <v>15550465</v>
      </c>
      <c r="L87" s="135">
        <f t="shared" si="14"/>
        <v>32500</v>
      </c>
      <c r="M87" s="136">
        <f t="shared" si="15"/>
        <v>2063600.0000000002</v>
      </c>
      <c r="S87" s="8"/>
    </row>
    <row r="88" spans="1:19" ht="16.5">
      <c r="A88" s="46">
        <v>87</v>
      </c>
      <c r="B88" s="11">
        <v>1603</v>
      </c>
      <c r="C88" s="11">
        <v>16</v>
      </c>
      <c r="D88" s="100" t="s">
        <v>11</v>
      </c>
      <c r="E88" s="71">
        <v>697</v>
      </c>
      <c r="F88" s="103">
        <v>37</v>
      </c>
      <c r="G88" s="69">
        <f t="shared" si="10"/>
        <v>734</v>
      </c>
      <c r="H88" s="70">
        <f t="shared" si="11"/>
        <v>766.7</v>
      </c>
      <c r="I88" s="46">
        <f>I87</f>
        <v>20750</v>
      </c>
      <c r="J88" s="133">
        <f t="shared" si="12"/>
        <v>15230500</v>
      </c>
      <c r="K88" s="134">
        <f t="shared" si="13"/>
        <v>16144330</v>
      </c>
      <c r="L88" s="135">
        <f t="shared" si="14"/>
        <v>33500</v>
      </c>
      <c r="M88" s="136">
        <f t="shared" si="15"/>
        <v>2146760</v>
      </c>
      <c r="S88" s="8"/>
    </row>
    <row r="89" spans="1:19" ht="16.5">
      <c r="A89" s="46">
        <v>88</v>
      </c>
      <c r="B89" s="11">
        <v>1604</v>
      </c>
      <c r="C89" s="11">
        <v>16</v>
      </c>
      <c r="D89" s="100" t="s">
        <v>40</v>
      </c>
      <c r="E89" s="71">
        <v>915</v>
      </c>
      <c r="F89" s="103">
        <v>95</v>
      </c>
      <c r="G89" s="69">
        <f t="shared" si="10"/>
        <v>1010</v>
      </c>
      <c r="H89" s="70">
        <f t="shared" si="11"/>
        <v>1006.5000000000001</v>
      </c>
      <c r="I89" s="46">
        <f>I88</f>
        <v>20750</v>
      </c>
      <c r="J89" s="133">
        <f t="shared" si="12"/>
        <v>20957500</v>
      </c>
      <c r="K89" s="134">
        <f t="shared" si="13"/>
        <v>22214950</v>
      </c>
      <c r="L89" s="135">
        <f t="shared" si="14"/>
        <v>46500</v>
      </c>
      <c r="M89" s="136">
        <f t="shared" si="15"/>
        <v>2818200.0000000005</v>
      </c>
      <c r="S89" s="8"/>
    </row>
    <row r="90" spans="1:19" ht="16.5">
      <c r="A90" s="46">
        <v>89</v>
      </c>
      <c r="B90" s="11">
        <v>1605</v>
      </c>
      <c r="C90" s="11">
        <v>16</v>
      </c>
      <c r="D90" s="100" t="s">
        <v>40</v>
      </c>
      <c r="E90" s="71">
        <v>804</v>
      </c>
      <c r="F90" s="103">
        <v>51</v>
      </c>
      <c r="G90" s="69">
        <f t="shared" si="10"/>
        <v>855</v>
      </c>
      <c r="H90" s="70">
        <f t="shared" si="11"/>
        <v>884.40000000000009</v>
      </c>
      <c r="I90" s="46">
        <f>I89</f>
        <v>20750</v>
      </c>
      <c r="J90" s="133">
        <f t="shared" si="12"/>
        <v>17741250</v>
      </c>
      <c r="K90" s="134">
        <f t="shared" si="13"/>
        <v>18805725</v>
      </c>
      <c r="L90" s="135">
        <f t="shared" si="14"/>
        <v>39000</v>
      </c>
      <c r="M90" s="136">
        <f t="shared" si="15"/>
        <v>2476320.0000000005</v>
      </c>
      <c r="S90" s="8"/>
    </row>
    <row r="91" spans="1:19" ht="16.5">
      <c r="A91" s="46">
        <v>90</v>
      </c>
      <c r="B91" s="11">
        <v>1606</v>
      </c>
      <c r="C91" s="11">
        <v>16</v>
      </c>
      <c r="D91" s="100" t="s">
        <v>40</v>
      </c>
      <c r="E91" s="71">
        <v>804</v>
      </c>
      <c r="F91" s="103">
        <v>51</v>
      </c>
      <c r="G91" s="69">
        <f t="shared" si="10"/>
        <v>855</v>
      </c>
      <c r="H91" s="70">
        <f t="shared" si="11"/>
        <v>884.40000000000009</v>
      </c>
      <c r="I91" s="46">
        <f>I90</f>
        <v>20750</v>
      </c>
      <c r="J91" s="133">
        <f t="shared" si="12"/>
        <v>17741250</v>
      </c>
      <c r="K91" s="134">
        <f t="shared" si="13"/>
        <v>18805725</v>
      </c>
      <c r="L91" s="135">
        <f t="shared" si="14"/>
        <v>39000</v>
      </c>
      <c r="M91" s="136">
        <f t="shared" si="15"/>
        <v>2476320.0000000005</v>
      </c>
      <c r="S91" s="8"/>
    </row>
    <row r="92" spans="1:19" ht="16.5">
      <c r="A92" s="46">
        <v>91</v>
      </c>
      <c r="B92" s="11">
        <v>1701</v>
      </c>
      <c r="C92" s="11">
        <v>17</v>
      </c>
      <c r="D92" s="100" t="s">
        <v>40</v>
      </c>
      <c r="E92" s="69">
        <v>910</v>
      </c>
      <c r="F92" s="102">
        <v>61</v>
      </c>
      <c r="G92" s="69">
        <f t="shared" si="10"/>
        <v>971</v>
      </c>
      <c r="H92" s="70">
        <f t="shared" si="11"/>
        <v>1001.0000000000001</v>
      </c>
      <c r="I92" s="46">
        <f>I90+50</f>
        <v>20800</v>
      </c>
      <c r="J92" s="133">
        <f t="shared" si="12"/>
        <v>20196800</v>
      </c>
      <c r="K92" s="134">
        <f t="shared" si="13"/>
        <v>21408608</v>
      </c>
      <c r="L92" s="135">
        <f t="shared" si="14"/>
        <v>44500</v>
      </c>
      <c r="M92" s="136">
        <f t="shared" si="15"/>
        <v>2802800.0000000005</v>
      </c>
      <c r="S92" s="8"/>
    </row>
    <row r="93" spans="1:19" ht="16.5">
      <c r="A93" s="46">
        <v>92</v>
      </c>
      <c r="B93" s="11">
        <v>1702</v>
      </c>
      <c r="C93" s="11">
        <v>17</v>
      </c>
      <c r="D93" s="100" t="s">
        <v>11</v>
      </c>
      <c r="E93" s="71">
        <v>670</v>
      </c>
      <c r="F93" s="103">
        <v>37</v>
      </c>
      <c r="G93" s="69">
        <f t="shared" si="10"/>
        <v>707</v>
      </c>
      <c r="H93" s="70">
        <f t="shared" si="11"/>
        <v>737.00000000000011</v>
      </c>
      <c r="I93" s="46">
        <f>I92</f>
        <v>20800</v>
      </c>
      <c r="J93" s="133">
        <f t="shared" si="12"/>
        <v>14705600</v>
      </c>
      <c r="K93" s="134">
        <f t="shared" si="13"/>
        <v>15587936</v>
      </c>
      <c r="L93" s="135">
        <f t="shared" si="14"/>
        <v>32500</v>
      </c>
      <c r="M93" s="136">
        <f t="shared" si="15"/>
        <v>2063600.0000000002</v>
      </c>
      <c r="S93" s="8"/>
    </row>
    <row r="94" spans="1:19" ht="16.5">
      <c r="A94" s="46">
        <v>93</v>
      </c>
      <c r="B94" s="11">
        <v>1703</v>
      </c>
      <c r="C94" s="11">
        <v>17</v>
      </c>
      <c r="D94" s="100" t="s">
        <v>11</v>
      </c>
      <c r="E94" s="71">
        <v>697</v>
      </c>
      <c r="F94" s="103">
        <v>37</v>
      </c>
      <c r="G94" s="69">
        <f t="shared" si="10"/>
        <v>734</v>
      </c>
      <c r="H94" s="70">
        <f t="shared" si="11"/>
        <v>766.7</v>
      </c>
      <c r="I94" s="46">
        <f>I93</f>
        <v>20800</v>
      </c>
      <c r="J94" s="133">
        <f t="shared" si="12"/>
        <v>15267200</v>
      </c>
      <c r="K94" s="134">
        <f t="shared" si="13"/>
        <v>16183232</v>
      </c>
      <c r="L94" s="135">
        <f t="shared" ref="L94:L126" si="16">MROUND((K94*0.025/12),500)</f>
        <v>33500</v>
      </c>
      <c r="M94" s="136">
        <f t="shared" si="15"/>
        <v>2146760</v>
      </c>
      <c r="S94" s="8"/>
    </row>
    <row r="95" spans="1:19">
      <c r="A95" s="46">
        <v>94</v>
      </c>
      <c r="B95" s="11">
        <v>1704</v>
      </c>
      <c r="C95" s="11">
        <v>17</v>
      </c>
      <c r="D95" s="100" t="s">
        <v>40</v>
      </c>
      <c r="E95" s="71">
        <v>915</v>
      </c>
      <c r="F95" s="103">
        <v>95</v>
      </c>
      <c r="G95" s="69">
        <f t="shared" si="10"/>
        <v>1010</v>
      </c>
      <c r="H95" s="70">
        <f t="shared" si="11"/>
        <v>1006.5000000000001</v>
      </c>
      <c r="I95" s="46">
        <f>I94</f>
        <v>20800</v>
      </c>
      <c r="J95" s="133">
        <f t="shared" si="12"/>
        <v>21008000</v>
      </c>
      <c r="K95" s="134">
        <f t="shared" ref="K95:K126" si="17">ROUND(J95*1.06,0)</f>
        <v>22268480</v>
      </c>
      <c r="L95" s="135">
        <f t="shared" si="16"/>
        <v>46500</v>
      </c>
      <c r="M95" s="136">
        <f t="shared" ref="M95:M126" si="18">H95*2800</f>
        <v>2818200.0000000005</v>
      </c>
    </row>
    <row r="96" spans="1:19">
      <c r="A96" s="46">
        <v>95</v>
      </c>
      <c r="B96" s="11">
        <v>1705</v>
      </c>
      <c r="C96" s="11">
        <v>17</v>
      </c>
      <c r="D96" s="100" t="s">
        <v>40</v>
      </c>
      <c r="E96" s="71">
        <v>804</v>
      </c>
      <c r="F96" s="103">
        <v>51</v>
      </c>
      <c r="G96" s="69">
        <f t="shared" si="10"/>
        <v>855</v>
      </c>
      <c r="H96" s="70">
        <f t="shared" si="11"/>
        <v>884.40000000000009</v>
      </c>
      <c r="I96" s="46">
        <f>I95</f>
        <v>20800</v>
      </c>
      <c r="J96" s="133">
        <f t="shared" ref="J96:J126" si="19">G96*I96</f>
        <v>17784000</v>
      </c>
      <c r="K96" s="134">
        <f t="shared" si="17"/>
        <v>18851040</v>
      </c>
      <c r="L96" s="135">
        <f t="shared" si="16"/>
        <v>39500</v>
      </c>
      <c r="M96" s="136">
        <f t="shared" si="18"/>
        <v>2476320.0000000005</v>
      </c>
    </row>
    <row r="97" spans="1:18">
      <c r="A97" s="46">
        <v>96</v>
      </c>
      <c r="B97" s="11">
        <v>1706</v>
      </c>
      <c r="C97" s="11">
        <v>17</v>
      </c>
      <c r="D97" s="100" t="s">
        <v>40</v>
      </c>
      <c r="E97" s="71">
        <v>804</v>
      </c>
      <c r="F97" s="103">
        <v>51</v>
      </c>
      <c r="G97" s="69">
        <f t="shared" si="10"/>
        <v>855</v>
      </c>
      <c r="H97" s="70">
        <f t="shared" si="11"/>
        <v>884.40000000000009</v>
      </c>
      <c r="I97" s="46">
        <f>I96</f>
        <v>20800</v>
      </c>
      <c r="J97" s="133">
        <f t="shared" si="19"/>
        <v>17784000</v>
      </c>
      <c r="K97" s="134">
        <f t="shared" si="17"/>
        <v>18851040</v>
      </c>
      <c r="L97" s="135">
        <f t="shared" si="16"/>
        <v>39500</v>
      </c>
      <c r="M97" s="136">
        <f t="shared" si="18"/>
        <v>2476320.0000000005</v>
      </c>
    </row>
    <row r="98" spans="1:18" s="26" customFormat="1">
      <c r="A98" s="46">
        <v>97</v>
      </c>
      <c r="B98" s="11">
        <v>1801</v>
      </c>
      <c r="C98" s="11">
        <v>18</v>
      </c>
      <c r="D98" s="100" t="s">
        <v>40</v>
      </c>
      <c r="E98" s="69">
        <v>910</v>
      </c>
      <c r="F98" s="102">
        <v>61</v>
      </c>
      <c r="G98" s="69">
        <f t="shared" si="10"/>
        <v>971</v>
      </c>
      <c r="H98" s="70">
        <f t="shared" si="11"/>
        <v>1001.0000000000001</v>
      </c>
      <c r="I98" s="46">
        <f>I96+50</f>
        <v>20850</v>
      </c>
      <c r="J98" s="133">
        <f t="shared" si="19"/>
        <v>20245350</v>
      </c>
      <c r="K98" s="134">
        <f t="shared" si="17"/>
        <v>21460071</v>
      </c>
      <c r="L98" s="135">
        <f t="shared" si="16"/>
        <v>44500</v>
      </c>
      <c r="M98" s="136">
        <f t="shared" si="18"/>
        <v>2802800.0000000005</v>
      </c>
    </row>
    <row r="99" spans="1:18">
      <c r="A99" s="46">
        <v>98</v>
      </c>
      <c r="B99" s="11">
        <v>1802</v>
      </c>
      <c r="C99" s="11">
        <v>18</v>
      </c>
      <c r="D99" s="100" t="s">
        <v>11</v>
      </c>
      <c r="E99" s="71">
        <v>670</v>
      </c>
      <c r="F99" s="103">
        <v>37</v>
      </c>
      <c r="G99" s="69">
        <f t="shared" si="10"/>
        <v>707</v>
      </c>
      <c r="H99" s="70">
        <f t="shared" si="11"/>
        <v>737.00000000000011</v>
      </c>
      <c r="I99" s="46">
        <f>I98</f>
        <v>20850</v>
      </c>
      <c r="J99" s="133">
        <f t="shared" si="19"/>
        <v>14740950</v>
      </c>
      <c r="K99" s="134">
        <f t="shared" si="17"/>
        <v>15625407</v>
      </c>
      <c r="L99" s="135">
        <f t="shared" si="16"/>
        <v>32500</v>
      </c>
      <c r="M99" s="136">
        <f t="shared" si="18"/>
        <v>2063600.0000000002</v>
      </c>
    </row>
    <row r="100" spans="1:18" ht="16.5">
      <c r="A100" s="46">
        <v>99</v>
      </c>
      <c r="B100" s="11">
        <v>1804</v>
      </c>
      <c r="C100" s="11">
        <v>18</v>
      </c>
      <c r="D100" s="100" t="s">
        <v>40</v>
      </c>
      <c r="E100" s="71">
        <v>915</v>
      </c>
      <c r="F100" s="103">
        <v>95</v>
      </c>
      <c r="G100" s="69">
        <f t="shared" si="10"/>
        <v>1010</v>
      </c>
      <c r="H100" s="70">
        <f t="shared" si="11"/>
        <v>1006.5000000000001</v>
      </c>
      <c r="I100" s="46">
        <f>I99</f>
        <v>20850</v>
      </c>
      <c r="J100" s="133">
        <f t="shared" si="19"/>
        <v>21058500</v>
      </c>
      <c r="K100" s="134">
        <f t="shared" si="17"/>
        <v>22322010</v>
      </c>
      <c r="L100" s="135">
        <f t="shared" si="16"/>
        <v>46500</v>
      </c>
      <c r="M100" s="136">
        <f t="shared" si="18"/>
        <v>2818200.0000000005</v>
      </c>
      <c r="N100" s="3"/>
      <c r="R100" s="2"/>
    </row>
    <row r="101" spans="1:18" ht="16.5">
      <c r="A101" s="46">
        <v>100</v>
      </c>
      <c r="B101" s="11">
        <v>1805</v>
      </c>
      <c r="C101" s="11">
        <v>18</v>
      </c>
      <c r="D101" s="100" t="s">
        <v>40</v>
      </c>
      <c r="E101" s="71">
        <v>804</v>
      </c>
      <c r="F101" s="103">
        <v>51</v>
      </c>
      <c r="G101" s="69">
        <f t="shared" si="10"/>
        <v>855</v>
      </c>
      <c r="H101" s="70">
        <f t="shared" si="11"/>
        <v>884.40000000000009</v>
      </c>
      <c r="I101" s="46">
        <f>I100</f>
        <v>20850</v>
      </c>
      <c r="J101" s="133">
        <f t="shared" si="19"/>
        <v>17826750</v>
      </c>
      <c r="K101" s="134">
        <f t="shared" si="17"/>
        <v>18896355</v>
      </c>
      <c r="L101" s="135">
        <f t="shared" si="16"/>
        <v>39500</v>
      </c>
      <c r="M101" s="136">
        <f t="shared" si="18"/>
        <v>2476320.0000000005</v>
      </c>
      <c r="N101" s="3"/>
      <c r="R101" s="2"/>
    </row>
    <row r="102" spans="1:18" ht="16.5">
      <c r="A102" s="46">
        <v>101</v>
      </c>
      <c r="B102" s="11">
        <v>1806</v>
      </c>
      <c r="C102" s="11">
        <v>18</v>
      </c>
      <c r="D102" s="100" t="s">
        <v>40</v>
      </c>
      <c r="E102" s="71">
        <v>804</v>
      </c>
      <c r="F102" s="103">
        <v>51</v>
      </c>
      <c r="G102" s="69">
        <f t="shared" si="10"/>
        <v>855</v>
      </c>
      <c r="H102" s="70">
        <f t="shared" si="11"/>
        <v>884.40000000000009</v>
      </c>
      <c r="I102" s="46">
        <f>I101</f>
        <v>20850</v>
      </c>
      <c r="J102" s="133">
        <f t="shared" si="19"/>
        <v>17826750</v>
      </c>
      <c r="K102" s="134">
        <f t="shared" si="17"/>
        <v>18896355</v>
      </c>
      <c r="L102" s="135">
        <f t="shared" si="16"/>
        <v>39500</v>
      </c>
      <c r="M102" s="136">
        <f t="shared" si="18"/>
        <v>2476320.0000000005</v>
      </c>
      <c r="N102" s="3"/>
      <c r="R102" s="2"/>
    </row>
    <row r="103" spans="1:18" ht="16.5">
      <c r="A103" s="46">
        <v>102</v>
      </c>
      <c r="B103" s="11">
        <v>1901</v>
      </c>
      <c r="C103" s="11">
        <v>19</v>
      </c>
      <c r="D103" s="100" t="s">
        <v>40</v>
      </c>
      <c r="E103" s="69">
        <v>910</v>
      </c>
      <c r="F103" s="102">
        <v>61</v>
      </c>
      <c r="G103" s="69">
        <f t="shared" si="10"/>
        <v>971</v>
      </c>
      <c r="H103" s="70">
        <f t="shared" si="11"/>
        <v>1001.0000000000001</v>
      </c>
      <c r="I103" s="46">
        <f>I101+50</f>
        <v>20900</v>
      </c>
      <c r="J103" s="133">
        <f t="shared" si="19"/>
        <v>20293900</v>
      </c>
      <c r="K103" s="134">
        <f t="shared" si="17"/>
        <v>21511534</v>
      </c>
      <c r="L103" s="135">
        <f t="shared" si="16"/>
        <v>45000</v>
      </c>
      <c r="M103" s="136">
        <f t="shared" si="18"/>
        <v>2802800.0000000005</v>
      </c>
      <c r="N103" s="3"/>
      <c r="R103" s="2"/>
    </row>
    <row r="104" spans="1:18" ht="16.5">
      <c r="A104" s="46">
        <v>103</v>
      </c>
      <c r="B104" s="11">
        <v>1902</v>
      </c>
      <c r="C104" s="11">
        <v>19</v>
      </c>
      <c r="D104" s="100" t="s">
        <v>11</v>
      </c>
      <c r="E104" s="71">
        <v>670</v>
      </c>
      <c r="F104" s="103">
        <v>37</v>
      </c>
      <c r="G104" s="69">
        <f t="shared" si="10"/>
        <v>707</v>
      </c>
      <c r="H104" s="70">
        <f t="shared" si="11"/>
        <v>737.00000000000011</v>
      </c>
      <c r="I104" s="46">
        <f>I103</f>
        <v>20900</v>
      </c>
      <c r="J104" s="133">
        <f t="shared" si="19"/>
        <v>14776300</v>
      </c>
      <c r="K104" s="134">
        <f t="shared" si="17"/>
        <v>15662878</v>
      </c>
      <c r="L104" s="135">
        <f t="shared" si="16"/>
        <v>32500</v>
      </c>
      <c r="M104" s="136">
        <f t="shared" si="18"/>
        <v>2063600.0000000002</v>
      </c>
      <c r="N104" s="3"/>
      <c r="R104" s="2"/>
    </row>
    <row r="105" spans="1:18" ht="16.5">
      <c r="A105" s="46">
        <v>104</v>
      </c>
      <c r="B105" s="11">
        <v>1903</v>
      </c>
      <c r="C105" s="11">
        <v>19</v>
      </c>
      <c r="D105" s="100" t="s">
        <v>11</v>
      </c>
      <c r="E105" s="71">
        <v>697</v>
      </c>
      <c r="F105" s="103">
        <v>37</v>
      </c>
      <c r="G105" s="69">
        <f t="shared" si="10"/>
        <v>734</v>
      </c>
      <c r="H105" s="70">
        <f t="shared" si="11"/>
        <v>766.7</v>
      </c>
      <c r="I105" s="46">
        <f>I104</f>
        <v>20900</v>
      </c>
      <c r="J105" s="133">
        <f t="shared" si="19"/>
        <v>15340600</v>
      </c>
      <c r="K105" s="134">
        <f t="shared" si="17"/>
        <v>16261036</v>
      </c>
      <c r="L105" s="135">
        <f t="shared" si="16"/>
        <v>34000</v>
      </c>
      <c r="M105" s="136">
        <f t="shared" si="18"/>
        <v>2146760</v>
      </c>
      <c r="N105" s="3"/>
      <c r="R105" s="2"/>
    </row>
    <row r="106" spans="1:18" ht="16.5">
      <c r="A106" s="46">
        <v>105</v>
      </c>
      <c r="B106" s="11">
        <v>1904</v>
      </c>
      <c r="C106" s="11">
        <v>19</v>
      </c>
      <c r="D106" s="100" t="s">
        <v>40</v>
      </c>
      <c r="E106" s="71">
        <v>915</v>
      </c>
      <c r="F106" s="103">
        <v>95</v>
      </c>
      <c r="G106" s="69">
        <f t="shared" si="10"/>
        <v>1010</v>
      </c>
      <c r="H106" s="70">
        <f t="shared" si="11"/>
        <v>1006.5000000000001</v>
      </c>
      <c r="I106" s="46">
        <f>I105</f>
        <v>20900</v>
      </c>
      <c r="J106" s="133">
        <f t="shared" si="19"/>
        <v>21109000</v>
      </c>
      <c r="K106" s="134">
        <f t="shared" si="17"/>
        <v>22375540</v>
      </c>
      <c r="L106" s="135">
        <f t="shared" si="16"/>
        <v>46500</v>
      </c>
      <c r="M106" s="136">
        <f t="shared" si="18"/>
        <v>2818200.0000000005</v>
      </c>
      <c r="N106" s="3"/>
      <c r="R106" s="2"/>
    </row>
    <row r="107" spans="1:18" ht="16.5">
      <c r="A107" s="46">
        <v>106</v>
      </c>
      <c r="B107" s="11">
        <v>1905</v>
      </c>
      <c r="C107" s="11">
        <v>19</v>
      </c>
      <c r="D107" s="100" t="s">
        <v>40</v>
      </c>
      <c r="E107" s="71">
        <v>804</v>
      </c>
      <c r="F107" s="103">
        <v>51</v>
      </c>
      <c r="G107" s="69">
        <f t="shared" si="10"/>
        <v>855</v>
      </c>
      <c r="H107" s="70">
        <f t="shared" si="11"/>
        <v>884.40000000000009</v>
      </c>
      <c r="I107" s="46">
        <f>I106</f>
        <v>20900</v>
      </c>
      <c r="J107" s="133">
        <f t="shared" si="19"/>
        <v>17869500</v>
      </c>
      <c r="K107" s="134">
        <f t="shared" si="17"/>
        <v>18941670</v>
      </c>
      <c r="L107" s="135">
        <f t="shared" si="16"/>
        <v>39500</v>
      </c>
      <c r="M107" s="136">
        <f t="shared" si="18"/>
        <v>2476320.0000000005</v>
      </c>
      <c r="N107" s="3"/>
      <c r="R107" s="2"/>
    </row>
    <row r="108" spans="1:18" ht="16.5">
      <c r="A108" s="46">
        <v>107</v>
      </c>
      <c r="B108" s="11">
        <v>1906</v>
      </c>
      <c r="C108" s="11">
        <v>19</v>
      </c>
      <c r="D108" s="100" t="s">
        <v>40</v>
      </c>
      <c r="E108" s="71">
        <v>804</v>
      </c>
      <c r="F108" s="103">
        <v>51</v>
      </c>
      <c r="G108" s="69">
        <f t="shared" si="10"/>
        <v>855</v>
      </c>
      <c r="H108" s="70">
        <f t="shared" si="11"/>
        <v>884.40000000000009</v>
      </c>
      <c r="I108" s="46">
        <f>I107</f>
        <v>20900</v>
      </c>
      <c r="J108" s="133">
        <f t="shared" si="19"/>
        <v>17869500</v>
      </c>
      <c r="K108" s="134">
        <f t="shared" si="17"/>
        <v>18941670</v>
      </c>
      <c r="L108" s="135">
        <f t="shared" si="16"/>
        <v>39500</v>
      </c>
      <c r="M108" s="136">
        <f t="shared" si="18"/>
        <v>2476320.0000000005</v>
      </c>
      <c r="N108" s="3"/>
      <c r="R108" s="2"/>
    </row>
    <row r="109" spans="1:18" ht="16.5">
      <c r="A109" s="46">
        <v>108</v>
      </c>
      <c r="B109" s="11">
        <v>2001</v>
      </c>
      <c r="C109" s="11">
        <v>20</v>
      </c>
      <c r="D109" s="100" t="s">
        <v>40</v>
      </c>
      <c r="E109" s="69">
        <v>910</v>
      </c>
      <c r="F109" s="102">
        <v>61</v>
      </c>
      <c r="G109" s="69">
        <f t="shared" si="10"/>
        <v>971</v>
      </c>
      <c r="H109" s="70">
        <f t="shared" si="11"/>
        <v>1001.0000000000001</v>
      </c>
      <c r="I109" s="46">
        <f>I107+50</f>
        <v>20950</v>
      </c>
      <c r="J109" s="133">
        <f t="shared" si="19"/>
        <v>20342450</v>
      </c>
      <c r="K109" s="134">
        <f t="shared" si="17"/>
        <v>21562997</v>
      </c>
      <c r="L109" s="135">
        <f t="shared" si="16"/>
        <v>45000</v>
      </c>
      <c r="M109" s="136">
        <f t="shared" si="18"/>
        <v>2802800.0000000005</v>
      </c>
      <c r="N109" s="3"/>
      <c r="R109" s="2"/>
    </row>
    <row r="110" spans="1:18" ht="16.5">
      <c r="A110" s="46">
        <v>109</v>
      </c>
      <c r="B110" s="11">
        <v>2002</v>
      </c>
      <c r="C110" s="11">
        <v>20</v>
      </c>
      <c r="D110" s="100" t="s">
        <v>11</v>
      </c>
      <c r="E110" s="71">
        <v>670</v>
      </c>
      <c r="F110" s="103">
        <v>37</v>
      </c>
      <c r="G110" s="69">
        <f t="shared" si="10"/>
        <v>707</v>
      </c>
      <c r="H110" s="70">
        <f t="shared" si="11"/>
        <v>737.00000000000011</v>
      </c>
      <c r="I110" s="46">
        <f>I109</f>
        <v>20950</v>
      </c>
      <c r="J110" s="133">
        <f t="shared" si="19"/>
        <v>14811650</v>
      </c>
      <c r="K110" s="134">
        <f t="shared" si="17"/>
        <v>15700349</v>
      </c>
      <c r="L110" s="135">
        <f t="shared" si="16"/>
        <v>32500</v>
      </c>
      <c r="M110" s="136">
        <f t="shared" si="18"/>
        <v>2063600.0000000002</v>
      </c>
      <c r="N110" s="3"/>
      <c r="R110" s="2"/>
    </row>
    <row r="111" spans="1:18" ht="16.5">
      <c r="A111" s="46">
        <v>110</v>
      </c>
      <c r="B111" s="11">
        <v>2003</v>
      </c>
      <c r="C111" s="11">
        <v>20</v>
      </c>
      <c r="D111" s="100" t="s">
        <v>11</v>
      </c>
      <c r="E111" s="71">
        <v>697</v>
      </c>
      <c r="F111" s="103">
        <v>37</v>
      </c>
      <c r="G111" s="69">
        <f t="shared" si="10"/>
        <v>734</v>
      </c>
      <c r="H111" s="70">
        <f t="shared" si="11"/>
        <v>766.7</v>
      </c>
      <c r="I111" s="46">
        <f>I110</f>
        <v>20950</v>
      </c>
      <c r="J111" s="133">
        <f t="shared" si="19"/>
        <v>15377300</v>
      </c>
      <c r="K111" s="134">
        <f t="shared" si="17"/>
        <v>16299938</v>
      </c>
      <c r="L111" s="135">
        <f t="shared" si="16"/>
        <v>34000</v>
      </c>
      <c r="M111" s="136">
        <f t="shared" si="18"/>
        <v>2146760</v>
      </c>
      <c r="N111" s="3"/>
      <c r="R111" s="2"/>
    </row>
    <row r="112" spans="1:18" ht="16.5">
      <c r="A112" s="46">
        <v>111</v>
      </c>
      <c r="B112" s="11">
        <v>2004</v>
      </c>
      <c r="C112" s="11">
        <v>20</v>
      </c>
      <c r="D112" s="100" t="s">
        <v>40</v>
      </c>
      <c r="E112" s="71">
        <v>915</v>
      </c>
      <c r="F112" s="103">
        <v>95</v>
      </c>
      <c r="G112" s="69">
        <f t="shared" si="10"/>
        <v>1010</v>
      </c>
      <c r="H112" s="70">
        <f t="shared" si="11"/>
        <v>1006.5000000000001</v>
      </c>
      <c r="I112" s="46">
        <f>I111</f>
        <v>20950</v>
      </c>
      <c r="J112" s="133">
        <f t="shared" si="19"/>
        <v>21159500</v>
      </c>
      <c r="K112" s="134">
        <f t="shared" si="17"/>
        <v>22429070</v>
      </c>
      <c r="L112" s="135">
        <f t="shared" si="16"/>
        <v>46500</v>
      </c>
      <c r="M112" s="136">
        <f t="shared" si="18"/>
        <v>2818200.0000000005</v>
      </c>
      <c r="N112" s="3"/>
      <c r="R112" s="2"/>
    </row>
    <row r="113" spans="1:18" ht="16.5">
      <c r="A113" s="46">
        <v>112</v>
      </c>
      <c r="B113" s="11">
        <v>2005</v>
      </c>
      <c r="C113" s="11">
        <v>20</v>
      </c>
      <c r="D113" s="100" t="s">
        <v>40</v>
      </c>
      <c r="E113" s="71">
        <v>804</v>
      </c>
      <c r="F113" s="103">
        <v>51</v>
      </c>
      <c r="G113" s="69">
        <f t="shared" si="10"/>
        <v>855</v>
      </c>
      <c r="H113" s="70">
        <f t="shared" si="11"/>
        <v>884.40000000000009</v>
      </c>
      <c r="I113" s="46">
        <f>I112</f>
        <v>20950</v>
      </c>
      <c r="J113" s="133">
        <f t="shared" si="19"/>
        <v>17912250</v>
      </c>
      <c r="K113" s="134">
        <f t="shared" si="17"/>
        <v>18986985</v>
      </c>
      <c r="L113" s="135">
        <f t="shared" si="16"/>
        <v>39500</v>
      </c>
      <c r="M113" s="136">
        <f t="shared" si="18"/>
        <v>2476320.0000000005</v>
      </c>
      <c r="N113" s="3"/>
      <c r="R113" s="2"/>
    </row>
    <row r="114" spans="1:18" ht="16.5">
      <c r="A114" s="46">
        <v>113</v>
      </c>
      <c r="B114" s="11">
        <v>2006</v>
      </c>
      <c r="C114" s="11">
        <v>20</v>
      </c>
      <c r="D114" s="100" t="s">
        <v>40</v>
      </c>
      <c r="E114" s="71">
        <v>804</v>
      </c>
      <c r="F114" s="103">
        <v>51</v>
      </c>
      <c r="G114" s="69">
        <f t="shared" si="10"/>
        <v>855</v>
      </c>
      <c r="H114" s="70">
        <f t="shared" si="11"/>
        <v>884.40000000000009</v>
      </c>
      <c r="I114" s="46">
        <f>I113</f>
        <v>20950</v>
      </c>
      <c r="J114" s="133">
        <f t="shared" si="19"/>
        <v>17912250</v>
      </c>
      <c r="K114" s="134">
        <f t="shared" si="17"/>
        <v>18986985</v>
      </c>
      <c r="L114" s="135">
        <f t="shared" si="16"/>
        <v>39500</v>
      </c>
      <c r="M114" s="136">
        <f t="shared" si="18"/>
        <v>2476320.0000000005</v>
      </c>
      <c r="N114" s="3"/>
      <c r="R114" s="2"/>
    </row>
    <row r="115" spans="1:18" ht="16.5">
      <c r="A115" s="46">
        <v>114</v>
      </c>
      <c r="B115" s="11">
        <v>2101</v>
      </c>
      <c r="C115" s="11">
        <v>21</v>
      </c>
      <c r="D115" s="100" t="s">
        <v>40</v>
      </c>
      <c r="E115" s="69">
        <v>910</v>
      </c>
      <c r="F115" s="102">
        <v>61</v>
      </c>
      <c r="G115" s="69">
        <f t="shared" si="10"/>
        <v>971</v>
      </c>
      <c r="H115" s="70">
        <f t="shared" si="11"/>
        <v>1001.0000000000001</v>
      </c>
      <c r="I115" s="46">
        <f>I113+50</f>
        <v>21000</v>
      </c>
      <c r="J115" s="133">
        <f t="shared" si="19"/>
        <v>20391000</v>
      </c>
      <c r="K115" s="134">
        <f t="shared" si="17"/>
        <v>21614460</v>
      </c>
      <c r="L115" s="135">
        <f t="shared" si="16"/>
        <v>45000</v>
      </c>
      <c r="M115" s="136">
        <f t="shared" si="18"/>
        <v>2802800.0000000005</v>
      </c>
      <c r="N115" s="3"/>
      <c r="R115" s="2"/>
    </row>
    <row r="116" spans="1:18" ht="16.5">
      <c r="A116" s="46">
        <v>115</v>
      </c>
      <c r="B116" s="11">
        <v>2102</v>
      </c>
      <c r="C116" s="11">
        <v>21</v>
      </c>
      <c r="D116" s="100" t="s">
        <v>11</v>
      </c>
      <c r="E116" s="71">
        <v>670</v>
      </c>
      <c r="F116" s="103">
        <v>37</v>
      </c>
      <c r="G116" s="69">
        <f t="shared" si="10"/>
        <v>707</v>
      </c>
      <c r="H116" s="70">
        <f t="shared" si="11"/>
        <v>737.00000000000011</v>
      </c>
      <c r="I116" s="46">
        <f>I115</f>
        <v>21000</v>
      </c>
      <c r="J116" s="133">
        <f t="shared" si="19"/>
        <v>14847000</v>
      </c>
      <c r="K116" s="134">
        <f t="shared" si="17"/>
        <v>15737820</v>
      </c>
      <c r="L116" s="135">
        <f t="shared" si="16"/>
        <v>33000</v>
      </c>
      <c r="M116" s="136">
        <f t="shared" si="18"/>
        <v>2063600.0000000002</v>
      </c>
      <c r="N116" s="3"/>
      <c r="R116" s="2"/>
    </row>
    <row r="117" spans="1:18" ht="16.5">
      <c r="A117" s="46">
        <v>116</v>
      </c>
      <c r="B117" s="11">
        <v>2103</v>
      </c>
      <c r="C117" s="11">
        <v>21</v>
      </c>
      <c r="D117" s="100" t="s">
        <v>11</v>
      </c>
      <c r="E117" s="71">
        <v>697</v>
      </c>
      <c r="F117" s="103">
        <v>37</v>
      </c>
      <c r="G117" s="69">
        <f t="shared" si="10"/>
        <v>734</v>
      </c>
      <c r="H117" s="70">
        <f t="shared" si="11"/>
        <v>766.7</v>
      </c>
      <c r="I117" s="46">
        <f>I116</f>
        <v>21000</v>
      </c>
      <c r="J117" s="133">
        <f t="shared" si="19"/>
        <v>15414000</v>
      </c>
      <c r="K117" s="134">
        <f t="shared" si="17"/>
        <v>16338840</v>
      </c>
      <c r="L117" s="135">
        <f t="shared" si="16"/>
        <v>34000</v>
      </c>
      <c r="M117" s="136">
        <f t="shared" si="18"/>
        <v>2146760</v>
      </c>
      <c r="N117" s="3"/>
      <c r="R117" s="2"/>
    </row>
    <row r="118" spans="1:18" ht="16.5">
      <c r="A118" s="46">
        <v>117</v>
      </c>
      <c r="B118" s="11">
        <v>2104</v>
      </c>
      <c r="C118" s="11">
        <v>21</v>
      </c>
      <c r="D118" s="100" t="s">
        <v>40</v>
      </c>
      <c r="E118" s="71">
        <v>915</v>
      </c>
      <c r="F118" s="103">
        <v>95</v>
      </c>
      <c r="G118" s="69">
        <f t="shared" si="10"/>
        <v>1010</v>
      </c>
      <c r="H118" s="70">
        <f t="shared" si="11"/>
        <v>1006.5000000000001</v>
      </c>
      <c r="I118" s="46">
        <f>I117</f>
        <v>21000</v>
      </c>
      <c r="J118" s="133">
        <f t="shared" si="19"/>
        <v>21210000</v>
      </c>
      <c r="K118" s="134">
        <f t="shared" si="17"/>
        <v>22482600</v>
      </c>
      <c r="L118" s="135">
        <f t="shared" si="16"/>
        <v>47000</v>
      </c>
      <c r="M118" s="136">
        <f t="shared" si="18"/>
        <v>2818200.0000000005</v>
      </c>
      <c r="N118" s="3"/>
      <c r="R118" s="2"/>
    </row>
    <row r="119" spans="1:18" ht="16.5">
      <c r="A119" s="46">
        <v>118</v>
      </c>
      <c r="B119" s="11">
        <v>2105</v>
      </c>
      <c r="C119" s="11">
        <v>21</v>
      </c>
      <c r="D119" s="100" t="s">
        <v>40</v>
      </c>
      <c r="E119" s="71">
        <v>804</v>
      </c>
      <c r="F119" s="103">
        <v>51</v>
      </c>
      <c r="G119" s="69">
        <f t="shared" si="10"/>
        <v>855</v>
      </c>
      <c r="H119" s="70">
        <f t="shared" si="11"/>
        <v>884.40000000000009</v>
      </c>
      <c r="I119" s="46">
        <f>I118</f>
        <v>21000</v>
      </c>
      <c r="J119" s="133">
        <f t="shared" si="19"/>
        <v>17955000</v>
      </c>
      <c r="K119" s="134">
        <f t="shared" si="17"/>
        <v>19032300</v>
      </c>
      <c r="L119" s="135">
        <f t="shared" si="16"/>
        <v>39500</v>
      </c>
      <c r="M119" s="136">
        <f t="shared" si="18"/>
        <v>2476320.0000000005</v>
      </c>
      <c r="N119" s="3"/>
      <c r="R119" s="2"/>
    </row>
    <row r="120" spans="1:18" ht="16.5">
      <c r="A120" s="46">
        <v>119</v>
      </c>
      <c r="B120" s="11">
        <v>2106</v>
      </c>
      <c r="C120" s="11">
        <v>21</v>
      </c>
      <c r="D120" s="100" t="s">
        <v>40</v>
      </c>
      <c r="E120" s="71">
        <v>804</v>
      </c>
      <c r="F120" s="103">
        <v>51</v>
      </c>
      <c r="G120" s="69">
        <f t="shared" si="10"/>
        <v>855</v>
      </c>
      <c r="H120" s="70">
        <f t="shared" si="11"/>
        <v>884.40000000000009</v>
      </c>
      <c r="I120" s="46">
        <f>I119</f>
        <v>21000</v>
      </c>
      <c r="J120" s="133">
        <f t="shared" si="19"/>
        <v>17955000</v>
      </c>
      <c r="K120" s="134">
        <f t="shared" si="17"/>
        <v>19032300</v>
      </c>
      <c r="L120" s="135">
        <f t="shared" si="16"/>
        <v>39500</v>
      </c>
      <c r="M120" s="136">
        <f t="shared" si="18"/>
        <v>2476320.0000000005</v>
      </c>
      <c r="N120" s="3"/>
      <c r="R120" s="2"/>
    </row>
    <row r="121" spans="1:18" ht="16.5">
      <c r="A121" s="46">
        <v>120</v>
      </c>
      <c r="B121" s="11">
        <v>2201</v>
      </c>
      <c r="C121" s="11">
        <v>22</v>
      </c>
      <c r="D121" s="100" t="s">
        <v>40</v>
      </c>
      <c r="E121" s="69">
        <v>910</v>
      </c>
      <c r="F121" s="102">
        <v>61</v>
      </c>
      <c r="G121" s="69">
        <f t="shared" si="10"/>
        <v>971</v>
      </c>
      <c r="H121" s="70">
        <f t="shared" si="11"/>
        <v>1001.0000000000001</v>
      </c>
      <c r="I121" s="46">
        <f>I119+50</f>
        <v>21050</v>
      </c>
      <c r="J121" s="133">
        <f t="shared" si="19"/>
        <v>20439550</v>
      </c>
      <c r="K121" s="134">
        <f t="shared" si="17"/>
        <v>21665923</v>
      </c>
      <c r="L121" s="135">
        <f t="shared" si="16"/>
        <v>45000</v>
      </c>
      <c r="M121" s="136">
        <f t="shared" si="18"/>
        <v>2802800.0000000005</v>
      </c>
      <c r="N121" s="3"/>
      <c r="R121" s="2"/>
    </row>
    <row r="122" spans="1:18" ht="16.5">
      <c r="A122" s="46">
        <v>121</v>
      </c>
      <c r="B122" s="11">
        <v>2202</v>
      </c>
      <c r="C122" s="11">
        <v>22</v>
      </c>
      <c r="D122" s="100" t="s">
        <v>11</v>
      </c>
      <c r="E122" s="71">
        <v>670</v>
      </c>
      <c r="F122" s="103">
        <v>37</v>
      </c>
      <c r="G122" s="69">
        <f t="shared" si="10"/>
        <v>707</v>
      </c>
      <c r="H122" s="70">
        <f t="shared" si="11"/>
        <v>737.00000000000011</v>
      </c>
      <c r="I122" s="46">
        <f>I121</f>
        <v>21050</v>
      </c>
      <c r="J122" s="133">
        <f t="shared" si="19"/>
        <v>14882350</v>
      </c>
      <c r="K122" s="134">
        <f t="shared" si="17"/>
        <v>15775291</v>
      </c>
      <c r="L122" s="135">
        <f t="shared" si="16"/>
        <v>33000</v>
      </c>
      <c r="M122" s="136">
        <f t="shared" si="18"/>
        <v>2063600.0000000002</v>
      </c>
      <c r="N122" s="3"/>
      <c r="R122" s="2"/>
    </row>
    <row r="123" spans="1:18" ht="16.5">
      <c r="A123" s="46">
        <v>122</v>
      </c>
      <c r="B123" s="11">
        <v>2203</v>
      </c>
      <c r="C123" s="11">
        <v>22</v>
      </c>
      <c r="D123" s="100" t="s">
        <v>11</v>
      </c>
      <c r="E123" s="71">
        <v>697</v>
      </c>
      <c r="F123" s="103">
        <v>37</v>
      </c>
      <c r="G123" s="69">
        <f t="shared" si="10"/>
        <v>734</v>
      </c>
      <c r="H123" s="70">
        <f t="shared" si="11"/>
        <v>766.7</v>
      </c>
      <c r="I123" s="46">
        <f>I122</f>
        <v>21050</v>
      </c>
      <c r="J123" s="133">
        <f t="shared" si="19"/>
        <v>15450700</v>
      </c>
      <c r="K123" s="134">
        <f t="shared" si="17"/>
        <v>16377742</v>
      </c>
      <c r="L123" s="135">
        <f t="shared" si="16"/>
        <v>34000</v>
      </c>
      <c r="M123" s="136">
        <f t="shared" si="18"/>
        <v>2146760</v>
      </c>
      <c r="N123" s="3"/>
      <c r="R123" s="2"/>
    </row>
    <row r="124" spans="1:18" ht="16.5">
      <c r="A124" s="46">
        <v>123</v>
      </c>
      <c r="B124" s="11">
        <v>2204</v>
      </c>
      <c r="C124" s="11">
        <v>22</v>
      </c>
      <c r="D124" s="100" t="s">
        <v>40</v>
      </c>
      <c r="E124" s="71">
        <v>915</v>
      </c>
      <c r="F124" s="103">
        <v>95</v>
      </c>
      <c r="G124" s="69">
        <f t="shared" ref="G124:G185" si="20">E124+F124</f>
        <v>1010</v>
      </c>
      <c r="H124" s="70">
        <f t="shared" ref="H124:H185" si="21">E124*1.1</f>
        <v>1006.5000000000001</v>
      </c>
      <c r="I124" s="46">
        <f>I123</f>
        <v>21050</v>
      </c>
      <c r="J124" s="133">
        <f t="shared" si="19"/>
        <v>21260500</v>
      </c>
      <c r="K124" s="134">
        <f t="shared" si="17"/>
        <v>22536130</v>
      </c>
      <c r="L124" s="135">
        <f t="shared" si="16"/>
        <v>47000</v>
      </c>
      <c r="M124" s="136">
        <f t="shared" si="18"/>
        <v>2818200.0000000005</v>
      </c>
      <c r="N124" s="3"/>
      <c r="R124" s="2"/>
    </row>
    <row r="125" spans="1:18" ht="16.5">
      <c r="A125" s="46">
        <v>124</v>
      </c>
      <c r="B125" s="11">
        <v>2205</v>
      </c>
      <c r="C125" s="11">
        <v>22</v>
      </c>
      <c r="D125" s="100" t="s">
        <v>40</v>
      </c>
      <c r="E125" s="71">
        <v>804</v>
      </c>
      <c r="F125" s="103">
        <v>51</v>
      </c>
      <c r="G125" s="69">
        <f t="shared" si="20"/>
        <v>855</v>
      </c>
      <c r="H125" s="70">
        <f t="shared" si="21"/>
        <v>884.40000000000009</v>
      </c>
      <c r="I125" s="46">
        <f>I124</f>
        <v>21050</v>
      </c>
      <c r="J125" s="133">
        <f t="shared" si="19"/>
        <v>17997750</v>
      </c>
      <c r="K125" s="134">
        <f t="shared" si="17"/>
        <v>19077615</v>
      </c>
      <c r="L125" s="135">
        <f t="shared" si="16"/>
        <v>39500</v>
      </c>
      <c r="M125" s="136">
        <f t="shared" si="18"/>
        <v>2476320.0000000005</v>
      </c>
      <c r="N125" s="3"/>
      <c r="R125" s="2"/>
    </row>
    <row r="126" spans="1:18" ht="16.5">
      <c r="A126" s="46">
        <v>125</v>
      </c>
      <c r="B126" s="11">
        <v>2206</v>
      </c>
      <c r="C126" s="11">
        <v>22</v>
      </c>
      <c r="D126" s="100" t="s">
        <v>40</v>
      </c>
      <c r="E126" s="71">
        <v>804</v>
      </c>
      <c r="F126" s="103">
        <v>51</v>
      </c>
      <c r="G126" s="69">
        <f t="shared" si="20"/>
        <v>855</v>
      </c>
      <c r="H126" s="70">
        <f t="shared" si="21"/>
        <v>884.40000000000009</v>
      </c>
      <c r="I126" s="46">
        <f>I125</f>
        <v>21050</v>
      </c>
      <c r="J126" s="133">
        <f t="shared" si="19"/>
        <v>17997750</v>
      </c>
      <c r="K126" s="134">
        <f t="shared" si="17"/>
        <v>19077615</v>
      </c>
      <c r="L126" s="135">
        <f t="shared" si="16"/>
        <v>39500</v>
      </c>
      <c r="M126" s="136">
        <f t="shared" si="18"/>
        <v>2476320.0000000005</v>
      </c>
      <c r="N126" s="3"/>
      <c r="R126" s="2"/>
    </row>
    <row r="127" spans="1:18" ht="16.5">
      <c r="A127" s="46">
        <v>126</v>
      </c>
      <c r="B127" s="11">
        <v>2301</v>
      </c>
      <c r="C127" s="11">
        <v>23</v>
      </c>
      <c r="D127" s="100" t="s">
        <v>40</v>
      </c>
      <c r="E127" s="69">
        <v>910</v>
      </c>
      <c r="F127" s="102">
        <v>61</v>
      </c>
      <c r="G127" s="69">
        <f t="shared" si="20"/>
        <v>971</v>
      </c>
      <c r="H127" s="70">
        <f t="shared" si="21"/>
        <v>1001.0000000000001</v>
      </c>
      <c r="I127" s="46">
        <f>I125+50</f>
        <v>21100</v>
      </c>
      <c r="J127" s="133">
        <f t="shared" ref="J127:J157" si="22">G127*I127</f>
        <v>20488100</v>
      </c>
      <c r="K127" s="134">
        <f t="shared" ref="K127:K156" si="23">ROUND(J127*1.06,0)</f>
        <v>21717386</v>
      </c>
      <c r="L127" s="135">
        <f t="shared" ref="L127:L155" si="24">MROUND((K127*0.025/12),500)</f>
        <v>45000</v>
      </c>
      <c r="M127" s="136">
        <f t="shared" ref="M127:M156" si="25">H127*2800</f>
        <v>2802800.0000000005</v>
      </c>
      <c r="N127" s="3"/>
      <c r="R127" s="2"/>
    </row>
    <row r="128" spans="1:18" ht="16.5">
      <c r="A128" s="46">
        <v>127</v>
      </c>
      <c r="B128" s="11">
        <v>2302</v>
      </c>
      <c r="C128" s="11">
        <v>23</v>
      </c>
      <c r="D128" s="100" t="s">
        <v>11</v>
      </c>
      <c r="E128" s="71">
        <v>670</v>
      </c>
      <c r="F128" s="103">
        <v>37</v>
      </c>
      <c r="G128" s="69">
        <f t="shared" si="20"/>
        <v>707</v>
      </c>
      <c r="H128" s="70">
        <f t="shared" si="21"/>
        <v>737.00000000000011</v>
      </c>
      <c r="I128" s="46">
        <f>I127</f>
        <v>21100</v>
      </c>
      <c r="J128" s="133">
        <f t="shared" si="22"/>
        <v>14917700</v>
      </c>
      <c r="K128" s="134">
        <f t="shared" si="23"/>
        <v>15812762</v>
      </c>
      <c r="L128" s="135">
        <f t="shared" si="24"/>
        <v>33000</v>
      </c>
      <c r="M128" s="136">
        <f t="shared" si="25"/>
        <v>2063600.0000000002</v>
      </c>
      <c r="N128" s="3"/>
      <c r="R128" s="2"/>
    </row>
    <row r="129" spans="1:18" ht="16.5">
      <c r="A129" s="46">
        <v>128</v>
      </c>
      <c r="B129" s="11">
        <v>2304</v>
      </c>
      <c r="C129" s="11">
        <v>23</v>
      </c>
      <c r="D129" s="100" t="s">
        <v>40</v>
      </c>
      <c r="E129" s="71">
        <v>915</v>
      </c>
      <c r="F129" s="103">
        <v>95</v>
      </c>
      <c r="G129" s="69">
        <f t="shared" si="20"/>
        <v>1010</v>
      </c>
      <c r="H129" s="70">
        <f t="shared" si="21"/>
        <v>1006.5000000000001</v>
      </c>
      <c r="I129" s="46">
        <f>I128</f>
        <v>21100</v>
      </c>
      <c r="J129" s="133">
        <f t="shared" si="22"/>
        <v>21311000</v>
      </c>
      <c r="K129" s="134">
        <f t="shared" si="23"/>
        <v>22589660</v>
      </c>
      <c r="L129" s="135">
        <f t="shared" si="24"/>
        <v>47000</v>
      </c>
      <c r="M129" s="136">
        <f t="shared" si="25"/>
        <v>2818200.0000000005</v>
      </c>
      <c r="N129" s="3"/>
      <c r="R129" s="2"/>
    </row>
    <row r="130" spans="1:18" ht="16.5">
      <c r="A130" s="46">
        <v>129</v>
      </c>
      <c r="B130" s="11">
        <v>2305</v>
      </c>
      <c r="C130" s="11">
        <v>23</v>
      </c>
      <c r="D130" s="100" t="s">
        <v>40</v>
      </c>
      <c r="E130" s="71">
        <v>804</v>
      </c>
      <c r="F130" s="103">
        <v>51</v>
      </c>
      <c r="G130" s="69">
        <f t="shared" si="20"/>
        <v>855</v>
      </c>
      <c r="H130" s="70">
        <f t="shared" si="21"/>
        <v>884.40000000000009</v>
      </c>
      <c r="I130" s="46">
        <f>I129</f>
        <v>21100</v>
      </c>
      <c r="J130" s="133">
        <f t="shared" si="22"/>
        <v>18040500</v>
      </c>
      <c r="K130" s="134">
        <f t="shared" si="23"/>
        <v>19122930</v>
      </c>
      <c r="L130" s="135">
        <f t="shared" si="24"/>
        <v>40000</v>
      </c>
      <c r="M130" s="136">
        <f t="shared" si="25"/>
        <v>2476320.0000000005</v>
      </c>
      <c r="N130" s="3"/>
      <c r="R130" s="2"/>
    </row>
    <row r="131" spans="1:18" ht="16.5">
      <c r="A131" s="46">
        <v>130</v>
      </c>
      <c r="B131" s="11">
        <v>2306</v>
      </c>
      <c r="C131" s="11">
        <v>23</v>
      </c>
      <c r="D131" s="100" t="s">
        <v>40</v>
      </c>
      <c r="E131" s="71">
        <v>804</v>
      </c>
      <c r="F131" s="103">
        <v>51</v>
      </c>
      <c r="G131" s="69">
        <f t="shared" si="20"/>
        <v>855</v>
      </c>
      <c r="H131" s="70">
        <f t="shared" si="21"/>
        <v>884.40000000000009</v>
      </c>
      <c r="I131" s="46">
        <f>I130</f>
        <v>21100</v>
      </c>
      <c r="J131" s="133">
        <f t="shared" si="22"/>
        <v>18040500</v>
      </c>
      <c r="K131" s="134">
        <f t="shared" si="23"/>
        <v>19122930</v>
      </c>
      <c r="L131" s="135">
        <f t="shared" si="24"/>
        <v>40000</v>
      </c>
      <c r="M131" s="136">
        <f t="shared" si="25"/>
        <v>2476320.0000000005</v>
      </c>
      <c r="N131" s="3"/>
      <c r="R131" s="2"/>
    </row>
    <row r="132" spans="1:18" ht="16.5">
      <c r="A132" s="46">
        <v>131</v>
      </c>
      <c r="B132" s="11">
        <v>2401</v>
      </c>
      <c r="C132" s="11">
        <v>24</v>
      </c>
      <c r="D132" s="100" t="s">
        <v>40</v>
      </c>
      <c r="E132" s="69">
        <v>910</v>
      </c>
      <c r="F132" s="102">
        <v>61</v>
      </c>
      <c r="G132" s="69">
        <f t="shared" si="20"/>
        <v>971</v>
      </c>
      <c r="H132" s="70">
        <f t="shared" si="21"/>
        <v>1001.0000000000001</v>
      </c>
      <c r="I132" s="46">
        <f>I130+50</f>
        <v>21150</v>
      </c>
      <c r="J132" s="133">
        <f t="shared" si="22"/>
        <v>20536650</v>
      </c>
      <c r="K132" s="134">
        <f t="shared" si="23"/>
        <v>21768849</v>
      </c>
      <c r="L132" s="135">
        <f t="shared" si="24"/>
        <v>45500</v>
      </c>
      <c r="M132" s="136">
        <f t="shared" si="25"/>
        <v>2802800.0000000005</v>
      </c>
      <c r="N132" s="3"/>
      <c r="R132" s="2"/>
    </row>
    <row r="133" spans="1:18" ht="16.5">
      <c r="A133" s="46">
        <v>132</v>
      </c>
      <c r="B133" s="11">
        <v>2402</v>
      </c>
      <c r="C133" s="11">
        <v>24</v>
      </c>
      <c r="D133" s="100" t="s">
        <v>11</v>
      </c>
      <c r="E133" s="71">
        <v>670</v>
      </c>
      <c r="F133" s="103">
        <v>37</v>
      </c>
      <c r="G133" s="69">
        <f t="shared" si="20"/>
        <v>707</v>
      </c>
      <c r="H133" s="70">
        <f t="shared" si="21"/>
        <v>737.00000000000011</v>
      </c>
      <c r="I133" s="46">
        <f>I132</f>
        <v>21150</v>
      </c>
      <c r="J133" s="133">
        <f t="shared" si="22"/>
        <v>14953050</v>
      </c>
      <c r="K133" s="134">
        <f t="shared" si="23"/>
        <v>15850233</v>
      </c>
      <c r="L133" s="135">
        <f t="shared" si="24"/>
        <v>33000</v>
      </c>
      <c r="M133" s="136">
        <f t="shared" si="25"/>
        <v>2063600.0000000002</v>
      </c>
      <c r="N133" s="3"/>
      <c r="R133" s="2"/>
    </row>
    <row r="134" spans="1:18" ht="16.5">
      <c r="A134" s="46">
        <v>133</v>
      </c>
      <c r="B134" s="11">
        <v>2403</v>
      </c>
      <c r="C134" s="11">
        <v>24</v>
      </c>
      <c r="D134" s="100" t="s">
        <v>11</v>
      </c>
      <c r="E134" s="71">
        <v>697</v>
      </c>
      <c r="F134" s="103">
        <v>37</v>
      </c>
      <c r="G134" s="69">
        <f t="shared" si="20"/>
        <v>734</v>
      </c>
      <c r="H134" s="70">
        <f t="shared" si="21"/>
        <v>766.7</v>
      </c>
      <c r="I134" s="46">
        <f>I133</f>
        <v>21150</v>
      </c>
      <c r="J134" s="133">
        <f t="shared" si="22"/>
        <v>15524100</v>
      </c>
      <c r="K134" s="134">
        <f t="shared" si="23"/>
        <v>16455546</v>
      </c>
      <c r="L134" s="135">
        <f t="shared" si="24"/>
        <v>34500</v>
      </c>
      <c r="M134" s="136">
        <f t="shared" si="25"/>
        <v>2146760</v>
      </c>
      <c r="N134" s="3"/>
      <c r="R134" s="2"/>
    </row>
    <row r="135" spans="1:18" ht="16.5">
      <c r="A135" s="46">
        <v>134</v>
      </c>
      <c r="B135" s="11">
        <v>2404</v>
      </c>
      <c r="C135" s="11">
        <v>24</v>
      </c>
      <c r="D135" s="100" t="s">
        <v>40</v>
      </c>
      <c r="E135" s="71">
        <v>915</v>
      </c>
      <c r="F135" s="103">
        <v>95</v>
      </c>
      <c r="G135" s="69">
        <f t="shared" si="20"/>
        <v>1010</v>
      </c>
      <c r="H135" s="70">
        <f t="shared" si="21"/>
        <v>1006.5000000000001</v>
      </c>
      <c r="I135" s="46">
        <f>I134</f>
        <v>21150</v>
      </c>
      <c r="J135" s="133">
        <f t="shared" si="22"/>
        <v>21361500</v>
      </c>
      <c r="K135" s="134">
        <f t="shared" si="23"/>
        <v>22643190</v>
      </c>
      <c r="L135" s="135">
        <f t="shared" si="24"/>
        <v>47000</v>
      </c>
      <c r="M135" s="136">
        <f t="shared" si="25"/>
        <v>2818200.0000000005</v>
      </c>
      <c r="N135" s="3"/>
      <c r="R135" s="2"/>
    </row>
    <row r="136" spans="1:18" ht="16.5">
      <c r="A136" s="46">
        <v>135</v>
      </c>
      <c r="B136" s="11">
        <v>2405</v>
      </c>
      <c r="C136" s="11">
        <v>24</v>
      </c>
      <c r="D136" s="100" t="s">
        <v>40</v>
      </c>
      <c r="E136" s="71">
        <v>804</v>
      </c>
      <c r="F136" s="103">
        <v>51</v>
      </c>
      <c r="G136" s="69">
        <f t="shared" si="20"/>
        <v>855</v>
      </c>
      <c r="H136" s="70">
        <f t="shared" si="21"/>
        <v>884.40000000000009</v>
      </c>
      <c r="I136" s="46">
        <f>I135</f>
        <v>21150</v>
      </c>
      <c r="J136" s="133">
        <f t="shared" si="22"/>
        <v>18083250</v>
      </c>
      <c r="K136" s="134">
        <f t="shared" si="23"/>
        <v>19168245</v>
      </c>
      <c r="L136" s="135">
        <f t="shared" si="24"/>
        <v>40000</v>
      </c>
      <c r="M136" s="136">
        <f t="shared" si="25"/>
        <v>2476320.0000000005</v>
      </c>
      <c r="N136" s="3"/>
      <c r="R136" s="2"/>
    </row>
    <row r="137" spans="1:18" ht="16.5">
      <c r="A137" s="46">
        <v>136</v>
      </c>
      <c r="B137" s="11">
        <v>2406</v>
      </c>
      <c r="C137" s="11">
        <v>24</v>
      </c>
      <c r="D137" s="100" t="s">
        <v>40</v>
      </c>
      <c r="E137" s="71">
        <v>804</v>
      </c>
      <c r="F137" s="103">
        <v>51</v>
      </c>
      <c r="G137" s="69">
        <f t="shared" si="20"/>
        <v>855</v>
      </c>
      <c r="H137" s="70">
        <f t="shared" si="21"/>
        <v>884.40000000000009</v>
      </c>
      <c r="I137" s="46">
        <f>I136</f>
        <v>21150</v>
      </c>
      <c r="J137" s="133">
        <f t="shared" si="22"/>
        <v>18083250</v>
      </c>
      <c r="K137" s="134">
        <f t="shared" si="23"/>
        <v>19168245</v>
      </c>
      <c r="L137" s="135">
        <f t="shared" si="24"/>
        <v>40000</v>
      </c>
      <c r="M137" s="136">
        <f t="shared" si="25"/>
        <v>2476320.0000000005</v>
      </c>
      <c r="N137" s="3"/>
      <c r="R137" s="2"/>
    </row>
    <row r="138" spans="1:18" ht="16.5">
      <c r="A138" s="46">
        <v>137</v>
      </c>
      <c r="B138" s="11">
        <v>2501</v>
      </c>
      <c r="C138" s="11">
        <v>25</v>
      </c>
      <c r="D138" s="100" t="s">
        <v>40</v>
      </c>
      <c r="E138" s="69">
        <v>910</v>
      </c>
      <c r="F138" s="102">
        <v>61</v>
      </c>
      <c r="G138" s="69">
        <f t="shared" si="20"/>
        <v>971</v>
      </c>
      <c r="H138" s="70">
        <f t="shared" si="21"/>
        <v>1001.0000000000001</v>
      </c>
      <c r="I138" s="46">
        <f>I136+50</f>
        <v>21200</v>
      </c>
      <c r="J138" s="133">
        <f t="shared" si="22"/>
        <v>20585200</v>
      </c>
      <c r="K138" s="134">
        <f t="shared" si="23"/>
        <v>21820312</v>
      </c>
      <c r="L138" s="135">
        <f t="shared" si="24"/>
        <v>45500</v>
      </c>
      <c r="M138" s="136">
        <f t="shared" si="25"/>
        <v>2802800.0000000005</v>
      </c>
      <c r="N138" s="3"/>
      <c r="R138" s="2"/>
    </row>
    <row r="139" spans="1:18" ht="16.5">
      <c r="A139" s="46">
        <v>138</v>
      </c>
      <c r="B139" s="11">
        <v>2502</v>
      </c>
      <c r="C139" s="11">
        <v>25</v>
      </c>
      <c r="D139" s="100" t="s">
        <v>11</v>
      </c>
      <c r="E139" s="71">
        <v>670</v>
      </c>
      <c r="F139" s="103">
        <v>37</v>
      </c>
      <c r="G139" s="69">
        <f t="shared" si="20"/>
        <v>707</v>
      </c>
      <c r="H139" s="70">
        <f t="shared" si="21"/>
        <v>737.00000000000011</v>
      </c>
      <c r="I139" s="46">
        <f>I138</f>
        <v>21200</v>
      </c>
      <c r="J139" s="133">
        <f t="shared" si="22"/>
        <v>14988400</v>
      </c>
      <c r="K139" s="134">
        <f t="shared" si="23"/>
        <v>15887704</v>
      </c>
      <c r="L139" s="135">
        <f t="shared" si="24"/>
        <v>33000</v>
      </c>
      <c r="M139" s="136">
        <f t="shared" si="25"/>
        <v>2063600.0000000002</v>
      </c>
      <c r="N139" s="3"/>
      <c r="R139" s="2"/>
    </row>
    <row r="140" spans="1:18" ht="16.5">
      <c r="A140" s="46">
        <v>139</v>
      </c>
      <c r="B140" s="11">
        <v>2503</v>
      </c>
      <c r="C140" s="11">
        <v>25</v>
      </c>
      <c r="D140" s="100" t="s">
        <v>11</v>
      </c>
      <c r="E140" s="71">
        <v>697</v>
      </c>
      <c r="F140" s="103">
        <v>37</v>
      </c>
      <c r="G140" s="69">
        <f t="shared" si="20"/>
        <v>734</v>
      </c>
      <c r="H140" s="70">
        <f t="shared" si="21"/>
        <v>766.7</v>
      </c>
      <c r="I140" s="46">
        <f>I139</f>
        <v>21200</v>
      </c>
      <c r="J140" s="133">
        <f t="shared" si="22"/>
        <v>15560800</v>
      </c>
      <c r="K140" s="134">
        <f t="shared" si="23"/>
        <v>16494448</v>
      </c>
      <c r="L140" s="135">
        <f t="shared" si="24"/>
        <v>34500</v>
      </c>
      <c r="M140" s="136">
        <f t="shared" si="25"/>
        <v>2146760</v>
      </c>
      <c r="N140" s="3"/>
      <c r="R140" s="2"/>
    </row>
    <row r="141" spans="1:18" ht="16.5">
      <c r="A141" s="46">
        <v>140</v>
      </c>
      <c r="B141" s="11">
        <v>2504</v>
      </c>
      <c r="C141" s="11">
        <v>25</v>
      </c>
      <c r="D141" s="100" t="s">
        <v>40</v>
      </c>
      <c r="E141" s="71">
        <v>915</v>
      </c>
      <c r="F141" s="103">
        <v>95</v>
      </c>
      <c r="G141" s="69">
        <f t="shared" si="20"/>
        <v>1010</v>
      </c>
      <c r="H141" s="70">
        <f t="shared" si="21"/>
        <v>1006.5000000000001</v>
      </c>
      <c r="I141" s="46">
        <f>I140</f>
        <v>21200</v>
      </c>
      <c r="J141" s="133">
        <f t="shared" si="22"/>
        <v>21412000</v>
      </c>
      <c r="K141" s="134">
        <f t="shared" si="23"/>
        <v>22696720</v>
      </c>
      <c r="L141" s="135">
        <f t="shared" si="24"/>
        <v>47500</v>
      </c>
      <c r="M141" s="136">
        <f t="shared" si="25"/>
        <v>2818200.0000000005</v>
      </c>
      <c r="N141" s="3"/>
      <c r="R141" s="2"/>
    </row>
    <row r="142" spans="1:18" ht="16.5">
      <c r="A142" s="46">
        <v>141</v>
      </c>
      <c r="B142" s="11">
        <v>2505</v>
      </c>
      <c r="C142" s="11">
        <v>25</v>
      </c>
      <c r="D142" s="100" t="s">
        <v>40</v>
      </c>
      <c r="E142" s="71">
        <v>804</v>
      </c>
      <c r="F142" s="103">
        <v>51</v>
      </c>
      <c r="G142" s="69">
        <f t="shared" si="20"/>
        <v>855</v>
      </c>
      <c r="H142" s="70">
        <f t="shared" si="21"/>
        <v>884.40000000000009</v>
      </c>
      <c r="I142" s="46">
        <f>I141</f>
        <v>21200</v>
      </c>
      <c r="J142" s="133">
        <f t="shared" si="22"/>
        <v>18126000</v>
      </c>
      <c r="K142" s="134">
        <f t="shared" si="23"/>
        <v>19213560</v>
      </c>
      <c r="L142" s="135">
        <f t="shared" si="24"/>
        <v>40000</v>
      </c>
      <c r="M142" s="136">
        <f t="shared" si="25"/>
        <v>2476320.0000000005</v>
      </c>
      <c r="N142" s="3"/>
      <c r="R142" s="2"/>
    </row>
    <row r="143" spans="1:18" ht="16.5">
      <c r="A143" s="46">
        <v>142</v>
      </c>
      <c r="B143" s="11">
        <v>2506</v>
      </c>
      <c r="C143" s="11">
        <v>25</v>
      </c>
      <c r="D143" s="100" t="s">
        <v>40</v>
      </c>
      <c r="E143" s="71">
        <v>804</v>
      </c>
      <c r="F143" s="103">
        <v>51</v>
      </c>
      <c r="G143" s="69">
        <f t="shared" si="20"/>
        <v>855</v>
      </c>
      <c r="H143" s="70">
        <f t="shared" si="21"/>
        <v>884.40000000000009</v>
      </c>
      <c r="I143" s="46">
        <f>I142</f>
        <v>21200</v>
      </c>
      <c r="J143" s="133">
        <f t="shared" si="22"/>
        <v>18126000</v>
      </c>
      <c r="K143" s="134">
        <f t="shared" si="23"/>
        <v>19213560</v>
      </c>
      <c r="L143" s="135">
        <f t="shared" si="24"/>
        <v>40000</v>
      </c>
      <c r="M143" s="136">
        <f t="shared" si="25"/>
        <v>2476320.0000000005</v>
      </c>
      <c r="N143" s="3"/>
      <c r="R143" s="2"/>
    </row>
    <row r="144" spans="1:18" ht="16.5">
      <c r="A144" s="46">
        <v>143</v>
      </c>
      <c r="B144" s="11">
        <v>2601</v>
      </c>
      <c r="C144" s="11">
        <v>26</v>
      </c>
      <c r="D144" s="100" t="s">
        <v>40</v>
      </c>
      <c r="E144" s="69">
        <v>910</v>
      </c>
      <c r="F144" s="102">
        <v>61</v>
      </c>
      <c r="G144" s="69">
        <f t="shared" si="20"/>
        <v>971</v>
      </c>
      <c r="H144" s="70">
        <f t="shared" si="21"/>
        <v>1001.0000000000001</v>
      </c>
      <c r="I144" s="46">
        <f>I142+50</f>
        <v>21250</v>
      </c>
      <c r="J144" s="133">
        <f t="shared" si="22"/>
        <v>20633750</v>
      </c>
      <c r="K144" s="134">
        <f t="shared" si="23"/>
        <v>21871775</v>
      </c>
      <c r="L144" s="135">
        <f t="shared" si="24"/>
        <v>45500</v>
      </c>
      <c r="M144" s="136">
        <f t="shared" si="25"/>
        <v>2802800.0000000005</v>
      </c>
      <c r="N144" s="3"/>
      <c r="R144" s="2"/>
    </row>
    <row r="145" spans="1:18" ht="16.5">
      <c r="A145" s="46">
        <v>144</v>
      </c>
      <c r="B145" s="11">
        <v>2602</v>
      </c>
      <c r="C145" s="11">
        <v>26</v>
      </c>
      <c r="D145" s="100" t="s">
        <v>11</v>
      </c>
      <c r="E145" s="71">
        <v>670</v>
      </c>
      <c r="F145" s="103">
        <v>37</v>
      </c>
      <c r="G145" s="69">
        <f t="shared" si="20"/>
        <v>707</v>
      </c>
      <c r="H145" s="70">
        <f t="shared" si="21"/>
        <v>737.00000000000011</v>
      </c>
      <c r="I145" s="46">
        <f>I144</f>
        <v>21250</v>
      </c>
      <c r="J145" s="133">
        <f t="shared" si="22"/>
        <v>15023750</v>
      </c>
      <c r="K145" s="134">
        <f t="shared" si="23"/>
        <v>15925175</v>
      </c>
      <c r="L145" s="135">
        <f t="shared" si="24"/>
        <v>33000</v>
      </c>
      <c r="M145" s="136">
        <f t="shared" si="25"/>
        <v>2063600.0000000002</v>
      </c>
      <c r="N145" s="3"/>
      <c r="R145" s="2"/>
    </row>
    <row r="146" spans="1:18" ht="16.5">
      <c r="A146" s="46">
        <v>145</v>
      </c>
      <c r="B146" s="11">
        <v>2603</v>
      </c>
      <c r="C146" s="11">
        <v>26</v>
      </c>
      <c r="D146" s="100" t="s">
        <v>11</v>
      </c>
      <c r="E146" s="71">
        <v>697</v>
      </c>
      <c r="F146" s="103">
        <v>37</v>
      </c>
      <c r="G146" s="69">
        <f t="shared" si="20"/>
        <v>734</v>
      </c>
      <c r="H146" s="70">
        <f t="shared" si="21"/>
        <v>766.7</v>
      </c>
      <c r="I146" s="46">
        <f>I145</f>
        <v>21250</v>
      </c>
      <c r="J146" s="133">
        <f t="shared" si="22"/>
        <v>15597500</v>
      </c>
      <c r="K146" s="134">
        <f t="shared" si="23"/>
        <v>16533350</v>
      </c>
      <c r="L146" s="135">
        <f t="shared" si="24"/>
        <v>34500</v>
      </c>
      <c r="M146" s="136">
        <f t="shared" si="25"/>
        <v>2146760</v>
      </c>
      <c r="N146" s="3"/>
      <c r="R146" s="2"/>
    </row>
    <row r="147" spans="1:18" ht="16.5">
      <c r="A147" s="46">
        <v>146</v>
      </c>
      <c r="B147" s="11">
        <v>2604</v>
      </c>
      <c r="C147" s="11">
        <v>26</v>
      </c>
      <c r="D147" s="100" t="s">
        <v>40</v>
      </c>
      <c r="E147" s="71">
        <v>915</v>
      </c>
      <c r="F147" s="103">
        <v>95</v>
      </c>
      <c r="G147" s="69">
        <f t="shared" si="20"/>
        <v>1010</v>
      </c>
      <c r="H147" s="70">
        <f t="shared" si="21"/>
        <v>1006.5000000000001</v>
      </c>
      <c r="I147" s="46">
        <f>I146</f>
        <v>21250</v>
      </c>
      <c r="J147" s="133">
        <f t="shared" si="22"/>
        <v>21462500</v>
      </c>
      <c r="K147" s="134">
        <f t="shared" si="23"/>
        <v>22750250</v>
      </c>
      <c r="L147" s="135">
        <f t="shared" si="24"/>
        <v>47500</v>
      </c>
      <c r="M147" s="136">
        <f t="shared" si="25"/>
        <v>2818200.0000000005</v>
      </c>
      <c r="N147" s="3"/>
      <c r="R147" s="2"/>
    </row>
    <row r="148" spans="1:18" ht="16.5">
      <c r="A148" s="46">
        <v>147</v>
      </c>
      <c r="B148" s="11">
        <v>2605</v>
      </c>
      <c r="C148" s="11">
        <v>26</v>
      </c>
      <c r="D148" s="100" t="s">
        <v>40</v>
      </c>
      <c r="E148" s="71">
        <v>804</v>
      </c>
      <c r="F148" s="103">
        <v>51</v>
      </c>
      <c r="G148" s="69">
        <f t="shared" si="20"/>
        <v>855</v>
      </c>
      <c r="H148" s="70">
        <f t="shared" si="21"/>
        <v>884.40000000000009</v>
      </c>
      <c r="I148" s="46">
        <f>I147</f>
        <v>21250</v>
      </c>
      <c r="J148" s="133">
        <f t="shared" si="22"/>
        <v>18168750</v>
      </c>
      <c r="K148" s="134">
        <f t="shared" si="23"/>
        <v>19258875</v>
      </c>
      <c r="L148" s="135">
        <f t="shared" si="24"/>
        <v>40000</v>
      </c>
      <c r="M148" s="136">
        <f t="shared" si="25"/>
        <v>2476320.0000000005</v>
      </c>
      <c r="N148" s="3"/>
      <c r="R148" s="2"/>
    </row>
    <row r="149" spans="1:18" ht="16.5">
      <c r="A149" s="46">
        <v>148</v>
      </c>
      <c r="B149" s="11">
        <v>2606</v>
      </c>
      <c r="C149" s="11">
        <v>26</v>
      </c>
      <c r="D149" s="100" t="s">
        <v>40</v>
      </c>
      <c r="E149" s="71">
        <v>804</v>
      </c>
      <c r="F149" s="103">
        <v>51</v>
      </c>
      <c r="G149" s="69">
        <f t="shared" si="20"/>
        <v>855</v>
      </c>
      <c r="H149" s="70">
        <f t="shared" si="21"/>
        <v>884.40000000000009</v>
      </c>
      <c r="I149" s="46">
        <f>I148</f>
        <v>21250</v>
      </c>
      <c r="J149" s="133">
        <f t="shared" si="22"/>
        <v>18168750</v>
      </c>
      <c r="K149" s="134">
        <f t="shared" si="23"/>
        <v>19258875</v>
      </c>
      <c r="L149" s="135">
        <f t="shared" si="24"/>
        <v>40000</v>
      </c>
      <c r="M149" s="136">
        <f t="shared" si="25"/>
        <v>2476320.0000000005</v>
      </c>
      <c r="N149" s="3"/>
      <c r="R149" s="2"/>
    </row>
    <row r="150" spans="1:18" ht="16.5">
      <c r="A150" s="46">
        <v>149</v>
      </c>
      <c r="B150" s="11">
        <v>2701</v>
      </c>
      <c r="C150" s="11">
        <v>27</v>
      </c>
      <c r="D150" s="100" t="s">
        <v>40</v>
      </c>
      <c r="E150" s="69">
        <v>910</v>
      </c>
      <c r="F150" s="102">
        <v>61</v>
      </c>
      <c r="G150" s="69">
        <f t="shared" si="20"/>
        <v>971</v>
      </c>
      <c r="H150" s="70">
        <f t="shared" si="21"/>
        <v>1001.0000000000001</v>
      </c>
      <c r="I150" s="46">
        <f>I148+50</f>
        <v>21300</v>
      </c>
      <c r="J150" s="133">
        <f t="shared" si="22"/>
        <v>20682300</v>
      </c>
      <c r="K150" s="134">
        <f t="shared" si="23"/>
        <v>21923238</v>
      </c>
      <c r="L150" s="135">
        <f t="shared" si="24"/>
        <v>45500</v>
      </c>
      <c r="M150" s="136">
        <f t="shared" si="25"/>
        <v>2802800.0000000005</v>
      </c>
      <c r="N150" s="3"/>
      <c r="R150" s="2"/>
    </row>
    <row r="151" spans="1:18" ht="16.5">
      <c r="A151" s="46">
        <v>150</v>
      </c>
      <c r="B151" s="11">
        <v>2702</v>
      </c>
      <c r="C151" s="11">
        <v>27</v>
      </c>
      <c r="D151" s="100" t="s">
        <v>11</v>
      </c>
      <c r="E151" s="71">
        <v>670</v>
      </c>
      <c r="F151" s="103">
        <v>37</v>
      </c>
      <c r="G151" s="69">
        <f t="shared" si="20"/>
        <v>707</v>
      </c>
      <c r="H151" s="70">
        <f t="shared" si="21"/>
        <v>737.00000000000011</v>
      </c>
      <c r="I151" s="46">
        <f>I150</f>
        <v>21300</v>
      </c>
      <c r="J151" s="133">
        <f t="shared" si="22"/>
        <v>15059100</v>
      </c>
      <c r="K151" s="134">
        <f t="shared" si="23"/>
        <v>15962646</v>
      </c>
      <c r="L151" s="135">
        <f t="shared" si="24"/>
        <v>33500</v>
      </c>
      <c r="M151" s="136">
        <f t="shared" si="25"/>
        <v>2063600.0000000002</v>
      </c>
      <c r="N151" s="3"/>
      <c r="R151" s="2"/>
    </row>
    <row r="152" spans="1:18" ht="16.5">
      <c r="A152" s="46">
        <v>151</v>
      </c>
      <c r="B152" s="11">
        <v>2703</v>
      </c>
      <c r="C152" s="11">
        <v>27</v>
      </c>
      <c r="D152" s="100" t="s">
        <v>11</v>
      </c>
      <c r="E152" s="71">
        <v>697</v>
      </c>
      <c r="F152" s="103">
        <v>37</v>
      </c>
      <c r="G152" s="69">
        <f t="shared" si="20"/>
        <v>734</v>
      </c>
      <c r="H152" s="70">
        <f t="shared" si="21"/>
        <v>766.7</v>
      </c>
      <c r="I152" s="46">
        <f>I151</f>
        <v>21300</v>
      </c>
      <c r="J152" s="133">
        <f t="shared" si="22"/>
        <v>15634200</v>
      </c>
      <c r="K152" s="134">
        <f t="shared" si="23"/>
        <v>16572252</v>
      </c>
      <c r="L152" s="135">
        <f t="shared" si="24"/>
        <v>34500</v>
      </c>
      <c r="M152" s="136">
        <f t="shared" si="25"/>
        <v>2146760</v>
      </c>
      <c r="N152" s="3"/>
      <c r="R152" s="2"/>
    </row>
    <row r="153" spans="1:18" ht="16.5">
      <c r="A153" s="46">
        <v>152</v>
      </c>
      <c r="B153" s="11">
        <v>2704</v>
      </c>
      <c r="C153" s="11">
        <v>27</v>
      </c>
      <c r="D153" s="100" t="s">
        <v>40</v>
      </c>
      <c r="E153" s="71">
        <v>915</v>
      </c>
      <c r="F153" s="103">
        <v>95</v>
      </c>
      <c r="G153" s="69">
        <f t="shared" si="20"/>
        <v>1010</v>
      </c>
      <c r="H153" s="70">
        <f t="shared" si="21"/>
        <v>1006.5000000000001</v>
      </c>
      <c r="I153" s="46">
        <f>I152</f>
        <v>21300</v>
      </c>
      <c r="J153" s="133">
        <f t="shared" si="22"/>
        <v>21513000</v>
      </c>
      <c r="K153" s="134">
        <f t="shared" si="23"/>
        <v>22803780</v>
      </c>
      <c r="L153" s="135">
        <f t="shared" si="24"/>
        <v>47500</v>
      </c>
      <c r="M153" s="136">
        <f t="shared" si="25"/>
        <v>2818200.0000000005</v>
      </c>
      <c r="N153" s="3"/>
      <c r="R153" s="2"/>
    </row>
    <row r="154" spans="1:18" ht="16.5">
      <c r="A154" s="46">
        <v>153</v>
      </c>
      <c r="B154" s="11">
        <v>2705</v>
      </c>
      <c r="C154" s="11">
        <v>27</v>
      </c>
      <c r="D154" s="100" t="s">
        <v>40</v>
      </c>
      <c r="E154" s="71">
        <v>804</v>
      </c>
      <c r="F154" s="103">
        <v>51</v>
      </c>
      <c r="G154" s="69">
        <f t="shared" si="20"/>
        <v>855</v>
      </c>
      <c r="H154" s="70">
        <f t="shared" si="21"/>
        <v>884.40000000000009</v>
      </c>
      <c r="I154" s="46">
        <f>I153</f>
        <v>21300</v>
      </c>
      <c r="J154" s="133">
        <f t="shared" si="22"/>
        <v>18211500</v>
      </c>
      <c r="K154" s="134">
        <f t="shared" si="23"/>
        <v>19304190</v>
      </c>
      <c r="L154" s="135">
        <f t="shared" si="24"/>
        <v>40000</v>
      </c>
      <c r="M154" s="136">
        <f t="shared" si="25"/>
        <v>2476320.0000000005</v>
      </c>
      <c r="N154" s="3"/>
      <c r="R154" s="2"/>
    </row>
    <row r="155" spans="1:18" ht="16.5">
      <c r="A155" s="46">
        <v>154</v>
      </c>
      <c r="B155" s="11">
        <v>2706</v>
      </c>
      <c r="C155" s="11">
        <v>27</v>
      </c>
      <c r="D155" s="100" t="s">
        <v>40</v>
      </c>
      <c r="E155" s="71">
        <v>804</v>
      </c>
      <c r="F155" s="103">
        <v>51</v>
      </c>
      <c r="G155" s="69">
        <f t="shared" si="20"/>
        <v>855</v>
      </c>
      <c r="H155" s="70">
        <f t="shared" si="21"/>
        <v>884.40000000000009</v>
      </c>
      <c r="I155" s="46">
        <f>I154</f>
        <v>21300</v>
      </c>
      <c r="J155" s="133">
        <f t="shared" si="22"/>
        <v>18211500</v>
      </c>
      <c r="K155" s="134">
        <f t="shared" si="23"/>
        <v>19304190</v>
      </c>
      <c r="L155" s="135">
        <f t="shared" si="24"/>
        <v>40000</v>
      </c>
      <c r="M155" s="136">
        <f t="shared" si="25"/>
        <v>2476320.0000000005</v>
      </c>
      <c r="N155" s="3"/>
      <c r="R155" s="2"/>
    </row>
    <row r="156" spans="1:18" ht="16.5">
      <c r="A156" s="46">
        <v>155</v>
      </c>
      <c r="B156" s="11">
        <v>2801</v>
      </c>
      <c r="C156" s="11">
        <v>28</v>
      </c>
      <c r="D156" s="100" t="s">
        <v>40</v>
      </c>
      <c r="E156" s="69">
        <v>910</v>
      </c>
      <c r="F156" s="102">
        <v>61</v>
      </c>
      <c r="G156" s="69">
        <f t="shared" si="20"/>
        <v>971</v>
      </c>
      <c r="H156" s="70">
        <f t="shared" si="21"/>
        <v>1001.0000000000001</v>
      </c>
      <c r="I156" s="46">
        <f>I154+50</f>
        <v>21350</v>
      </c>
      <c r="J156" s="133">
        <f t="shared" si="22"/>
        <v>20730850</v>
      </c>
      <c r="K156" s="134">
        <f t="shared" si="23"/>
        <v>21974701</v>
      </c>
      <c r="L156" s="135">
        <f t="shared" ref="L156:L188" si="26">MROUND((K156*0.025/12),500)</f>
        <v>46000</v>
      </c>
      <c r="M156" s="136">
        <f t="shared" si="25"/>
        <v>2802800.0000000005</v>
      </c>
      <c r="N156" s="3"/>
      <c r="R156" s="2"/>
    </row>
    <row r="157" spans="1:18" ht="16.5">
      <c r="A157" s="46">
        <v>156</v>
      </c>
      <c r="B157" s="11">
        <v>2802</v>
      </c>
      <c r="C157" s="11">
        <v>28</v>
      </c>
      <c r="D157" s="100" t="s">
        <v>11</v>
      </c>
      <c r="E157" s="71">
        <v>670</v>
      </c>
      <c r="F157" s="103">
        <v>37</v>
      </c>
      <c r="G157" s="69">
        <f t="shared" si="20"/>
        <v>707</v>
      </c>
      <c r="H157" s="70">
        <f t="shared" si="21"/>
        <v>737.00000000000011</v>
      </c>
      <c r="I157" s="46">
        <f>I156</f>
        <v>21350</v>
      </c>
      <c r="J157" s="133">
        <f t="shared" si="22"/>
        <v>15094450</v>
      </c>
      <c r="K157" s="134">
        <f t="shared" ref="K157:K189" si="27">ROUND(J157*1.06,0)</f>
        <v>16000117</v>
      </c>
      <c r="L157" s="135">
        <f t="shared" si="26"/>
        <v>33500</v>
      </c>
      <c r="M157" s="136">
        <f t="shared" ref="M157:M189" si="28">H157*2800</f>
        <v>2063600.0000000002</v>
      </c>
      <c r="N157" s="3"/>
      <c r="R157" s="2"/>
    </row>
    <row r="158" spans="1:18" ht="16.5">
      <c r="A158" s="46">
        <v>157</v>
      </c>
      <c r="B158" s="11">
        <v>2804</v>
      </c>
      <c r="C158" s="11">
        <v>28</v>
      </c>
      <c r="D158" s="100" t="s">
        <v>40</v>
      </c>
      <c r="E158" s="71">
        <v>915</v>
      </c>
      <c r="F158" s="103">
        <v>95</v>
      </c>
      <c r="G158" s="69">
        <f t="shared" si="20"/>
        <v>1010</v>
      </c>
      <c r="H158" s="70">
        <f t="shared" si="21"/>
        <v>1006.5000000000001</v>
      </c>
      <c r="I158" s="46">
        <f>I157</f>
        <v>21350</v>
      </c>
      <c r="J158" s="133">
        <f t="shared" ref="J158:J189" si="29">G158*I158</f>
        <v>21563500</v>
      </c>
      <c r="K158" s="134">
        <f t="shared" si="27"/>
        <v>22857310</v>
      </c>
      <c r="L158" s="135">
        <f t="shared" si="26"/>
        <v>47500</v>
      </c>
      <c r="M158" s="136">
        <f t="shared" si="28"/>
        <v>2818200.0000000005</v>
      </c>
      <c r="N158" s="3"/>
      <c r="R158" s="2"/>
    </row>
    <row r="159" spans="1:18" ht="16.5">
      <c r="A159" s="46">
        <v>158</v>
      </c>
      <c r="B159" s="11">
        <v>2805</v>
      </c>
      <c r="C159" s="11">
        <v>28</v>
      </c>
      <c r="D159" s="100" t="s">
        <v>40</v>
      </c>
      <c r="E159" s="71">
        <v>804</v>
      </c>
      <c r="F159" s="103">
        <v>51</v>
      </c>
      <c r="G159" s="69">
        <f t="shared" si="20"/>
        <v>855</v>
      </c>
      <c r="H159" s="70">
        <f t="shared" si="21"/>
        <v>884.40000000000009</v>
      </c>
      <c r="I159" s="46">
        <f>I158</f>
        <v>21350</v>
      </c>
      <c r="J159" s="133">
        <f t="shared" si="29"/>
        <v>18254250</v>
      </c>
      <c r="K159" s="134">
        <f t="shared" si="27"/>
        <v>19349505</v>
      </c>
      <c r="L159" s="135">
        <f t="shared" si="26"/>
        <v>40500</v>
      </c>
      <c r="M159" s="136">
        <f t="shared" si="28"/>
        <v>2476320.0000000005</v>
      </c>
      <c r="N159" s="3"/>
      <c r="R159" s="2"/>
    </row>
    <row r="160" spans="1:18" ht="16.5">
      <c r="A160" s="46">
        <v>159</v>
      </c>
      <c r="B160" s="11">
        <v>2806</v>
      </c>
      <c r="C160" s="11">
        <v>28</v>
      </c>
      <c r="D160" s="100" t="s">
        <v>40</v>
      </c>
      <c r="E160" s="71">
        <v>804</v>
      </c>
      <c r="F160" s="103">
        <v>51</v>
      </c>
      <c r="G160" s="69">
        <f t="shared" si="20"/>
        <v>855</v>
      </c>
      <c r="H160" s="70">
        <f t="shared" si="21"/>
        <v>884.40000000000009</v>
      </c>
      <c r="I160" s="46">
        <f>I159</f>
        <v>21350</v>
      </c>
      <c r="J160" s="133">
        <f t="shared" si="29"/>
        <v>18254250</v>
      </c>
      <c r="K160" s="134">
        <f t="shared" si="27"/>
        <v>19349505</v>
      </c>
      <c r="L160" s="135">
        <f t="shared" si="26"/>
        <v>40500</v>
      </c>
      <c r="M160" s="136">
        <f t="shared" si="28"/>
        <v>2476320.0000000005</v>
      </c>
      <c r="N160" s="3"/>
      <c r="R160" s="2"/>
    </row>
    <row r="161" spans="1:18" ht="16.5">
      <c r="A161" s="46">
        <v>160</v>
      </c>
      <c r="B161" s="11">
        <v>2901</v>
      </c>
      <c r="C161" s="11">
        <v>29</v>
      </c>
      <c r="D161" s="100" t="s">
        <v>40</v>
      </c>
      <c r="E161" s="69">
        <v>910</v>
      </c>
      <c r="F161" s="102">
        <v>61</v>
      </c>
      <c r="G161" s="69">
        <f t="shared" si="20"/>
        <v>971</v>
      </c>
      <c r="H161" s="70">
        <f t="shared" si="21"/>
        <v>1001.0000000000001</v>
      </c>
      <c r="I161" s="46">
        <f>I159+50</f>
        <v>21400</v>
      </c>
      <c r="J161" s="133">
        <f t="shared" si="29"/>
        <v>20779400</v>
      </c>
      <c r="K161" s="134">
        <f t="shared" si="27"/>
        <v>22026164</v>
      </c>
      <c r="L161" s="135">
        <f t="shared" si="26"/>
        <v>46000</v>
      </c>
      <c r="M161" s="136">
        <f t="shared" si="28"/>
        <v>2802800.0000000005</v>
      </c>
      <c r="N161" s="3"/>
      <c r="R161" s="2"/>
    </row>
    <row r="162" spans="1:18" ht="16.5">
      <c r="A162" s="46">
        <v>161</v>
      </c>
      <c r="B162" s="11">
        <v>2902</v>
      </c>
      <c r="C162" s="11">
        <v>29</v>
      </c>
      <c r="D162" s="100" t="s">
        <v>11</v>
      </c>
      <c r="E162" s="71">
        <v>670</v>
      </c>
      <c r="F162" s="103">
        <v>37</v>
      </c>
      <c r="G162" s="69">
        <f t="shared" si="20"/>
        <v>707</v>
      </c>
      <c r="H162" s="70">
        <f t="shared" si="21"/>
        <v>737.00000000000011</v>
      </c>
      <c r="I162" s="46">
        <f>I161</f>
        <v>21400</v>
      </c>
      <c r="J162" s="133">
        <f t="shared" si="29"/>
        <v>15129800</v>
      </c>
      <c r="K162" s="134">
        <f t="shared" si="27"/>
        <v>16037588</v>
      </c>
      <c r="L162" s="135">
        <f t="shared" si="26"/>
        <v>33500</v>
      </c>
      <c r="M162" s="136">
        <f t="shared" si="28"/>
        <v>2063600.0000000002</v>
      </c>
      <c r="N162" s="3"/>
      <c r="R162" s="2"/>
    </row>
    <row r="163" spans="1:18" ht="16.5">
      <c r="A163" s="46">
        <v>162</v>
      </c>
      <c r="B163" s="11">
        <v>2903</v>
      </c>
      <c r="C163" s="11">
        <v>29</v>
      </c>
      <c r="D163" s="100" t="s">
        <v>11</v>
      </c>
      <c r="E163" s="71">
        <v>697</v>
      </c>
      <c r="F163" s="103">
        <v>37</v>
      </c>
      <c r="G163" s="69">
        <f t="shared" si="20"/>
        <v>734</v>
      </c>
      <c r="H163" s="70">
        <f t="shared" si="21"/>
        <v>766.7</v>
      </c>
      <c r="I163" s="46">
        <f>I162</f>
        <v>21400</v>
      </c>
      <c r="J163" s="133">
        <f t="shared" si="29"/>
        <v>15707600</v>
      </c>
      <c r="K163" s="134">
        <f t="shared" si="27"/>
        <v>16650056</v>
      </c>
      <c r="L163" s="135">
        <f t="shared" si="26"/>
        <v>34500</v>
      </c>
      <c r="M163" s="136">
        <f t="shared" si="28"/>
        <v>2146760</v>
      </c>
      <c r="N163" s="3"/>
      <c r="R163" s="2"/>
    </row>
    <row r="164" spans="1:18" ht="16.5">
      <c r="A164" s="46">
        <v>163</v>
      </c>
      <c r="B164" s="11">
        <v>2904</v>
      </c>
      <c r="C164" s="11">
        <v>29</v>
      </c>
      <c r="D164" s="100" t="s">
        <v>40</v>
      </c>
      <c r="E164" s="71">
        <v>915</v>
      </c>
      <c r="F164" s="103">
        <v>95</v>
      </c>
      <c r="G164" s="69">
        <f t="shared" si="20"/>
        <v>1010</v>
      </c>
      <c r="H164" s="70">
        <f t="shared" si="21"/>
        <v>1006.5000000000001</v>
      </c>
      <c r="I164" s="46">
        <f>I163</f>
        <v>21400</v>
      </c>
      <c r="J164" s="133">
        <f t="shared" si="29"/>
        <v>21614000</v>
      </c>
      <c r="K164" s="134">
        <f t="shared" si="27"/>
        <v>22910840</v>
      </c>
      <c r="L164" s="135">
        <f t="shared" si="26"/>
        <v>47500</v>
      </c>
      <c r="M164" s="136">
        <f t="shared" si="28"/>
        <v>2818200.0000000005</v>
      </c>
      <c r="N164" s="3"/>
      <c r="R164" s="2"/>
    </row>
    <row r="165" spans="1:18" ht="16.5">
      <c r="A165" s="46">
        <v>164</v>
      </c>
      <c r="B165" s="11">
        <v>2905</v>
      </c>
      <c r="C165" s="11">
        <v>29</v>
      </c>
      <c r="D165" s="100" t="s">
        <v>40</v>
      </c>
      <c r="E165" s="71">
        <v>804</v>
      </c>
      <c r="F165" s="103">
        <v>51</v>
      </c>
      <c r="G165" s="69">
        <f t="shared" si="20"/>
        <v>855</v>
      </c>
      <c r="H165" s="70">
        <f t="shared" si="21"/>
        <v>884.40000000000009</v>
      </c>
      <c r="I165" s="46">
        <f>I164</f>
        <v>21400</v>
      </c>
      <c r="J165" s="133">
        <f t="shared" si="29"/>
        <v>18297000</v>
      </c>
      <c r="K165" s="134">
        <f t="shared" si="27"/>
        <v>19394820</v>
      </c>
      <c r="L165" s="135">
        <f t="shared" si="26"/>
        <v>40500</v>
      </c>
      <c r="M165" s="136">
        <f t="shared" si="28"/>
        <v>2476320.0000000005</v>
      </c>
      <c r="N165" s="3"/>
      <c r="R165" s="2"/>
    </row>
    <row r="166" spans="1:18" ht="16.5">
      <c r="A166" s="46">
        <v>165</v>
      </c>
      <c r="B166" s="11">
        <v>2906</v>
      </c>
      <c r="C166" s="11">
        <v>29</v>
      </c>
      <c r="D166" s="100" t="s">
        <v>40</v>
      </c>
      <c r="E166" s="71">
        <v>804</v>
      </c>
      <c r="F166" s="103">
        <v>51</v>
      </c>
      <c r="G166" s="69">
        <f t="shared" si="20"/>
        <v>855</v>
      </c>
      <c r="H166" s="70">
        <f t="shared" si="21"/>
        <v>884.40000000000009</v>
      </c>
      <c r="I166" s="46">
        <f>I165</f>
        <v>21400</v>
      </c>
      <c r="J166" s="133">
        <f t="shared" si="29"/>
        <v>18297000</v>
      </c>
      <c r="K166" s="134">
        <f t="shared" si="27"/>
        <v>19394820</v>
      </c>
      <c r="L166" s="135">
        <f t="shared" si="26"/>
        <v>40500</v>
      </c>
      <c r="M166" s="136">
        <f t="shared" si="28"/>
        <v>2476320.0000000005</v>
      </c>
      <c r="N166" s="3"/>
      <c r="R166" s="2"/>
    </row>
    <row r="167" spans="1:18" ht="16.5">
      <c r="A167" s="46">
        <v>166</v>
      </c>
      <c r="B167" s="11">
        <v>3001</v>
      </c>
      <c r="C167" s="11">
        <v>30</v>
      </c>
      <c r="D167" s="100" t="s">
        <v>40</v>
      </c>
      <c r="E167" s="69">
        <v>910</v>
      </c>
      <c r="F167" s="102">
        <v>61</v>
      </c>
      <c r="G167" s="69">
        <f t="shared" si="20"/>
        <v>971</v>
      </c>
      <c r="H167" s="70">
        <f t="shared" si="21"/>
        <v>1001.0000000000001</v>
      </c>
      <c r="I167" s="46">
        <f>I165+50</f>
        <v>21450</v>
      </c>
      <c r="J167" s="133">
        <f t="shared" si="29"/>
        <v>20827950</v>
      </c>
      <c r="K167" s="134">
        <f t="shared" si="27"/>
        <v>22077627</v>
      </c>
      <c r="L167" s="135">
        <f t="shared" si="26"/>
        <v>46000</v>
      </c>
      <c r="M167" s="136">
        <f t="shared" si="28"/>
        <v>2802800.0000000005</v>
      </c>
      <c r="N167" s="3"/>
      <c r="R167" s="2"/>
    </row>
    <row r="168" spans="1:18" ht="16.5">
      <c r="A168" s="46">
        <v>167</v>
      </c>
      <c r="B168" s="11">
        <v>3002</v>
      </c>
      <c r="C168" s="11">
        <v>30</v>
      </c>
      <c r="D168" s="100" t="s">
        <v>11</v>
      </c>
      <c r="E168" s="71">
        <v>670</v>
      </c>
      <c r="F168" s="103">
        <v>37</v>
      </c>
      <c r="G168" s="69">
        <f t="shared" si="20"/>
        <v>707</v>
      </c>
      <c r="H168" s="70">
        <f t="shared" si="21"/>
        <v>737.00000000000011</v>
      </c>
      <c r="I168" s="46">
        <f>I167</f>
        <v>21450</v>
      </c>
      <c r="J168" s="133">
        <f t="shared" si="29"/>
        <v>15165150</v>
      </c>
      <c r="K168" s="134">
        <f t="shared" si="27"/>
        <v>16075059</v>
      </c>
      <c r="L168" s="135">
        <f t="shared" si="26"/>
        <v>33500</v>
      </c>
      <c r="M168" s="136">
        <f t="shared" si="28"/>
        <v>2063600.0000000002</v>
      </c>
      <c r="N168" s="3"/>
      <c r="R168" s="2"/>
    </row>
    <row r="169" spans="1:18" ht="16.5">
      <c r="A169" s="46">
        <v>168</v>
      </c>
      <c r="B169" s="11">
        <v>3003</v>
      </c>
      <c r="C169" s="11">
        <v>30</v>
      </c>
      <c r="D169" s="100" t="s">
        <v>11</v>
      </c>
      <c r="E169" s="71">
        <v>697</v>
      </c>
      <c r="F169" s="103">
        <v>37</v>
      </c>
      <c r="G169" s="69">
        <f t="shared" si="20"/>
        <v>734</v>
      </c>
      <c r="H169" s="70">
        <f t="shared" si="21"/>
        <v>766.7</v>
      </c>
      <c r="I169" s="46">
        <f>I168</f>
        <v>21450</v>
      </c>
      <c r="J169" s="133">
        <f t="shared" si="29"/>
        <v>15744300</v>
      </c>
      <c r="K169" s="134">
        <f t="shared" si="27"/>
        <v>16688958</v>
      </c>
      <c r="L169" s="135">
        <f t="shared" si="26"/>
        <v>35000</v>
      </c>
      <c r="M169" s="136">
        <f t="shared" si="28"/>
        <v>2146760</v>
      </c>
      <c r="N169" s="3"/>
      <c r="R169" s="2"/>
    </row>
    <row r="170" spans="1:18" ht="16.5">
      <c r="A170" s="46">
        <v>169</v>
      </c>
      <c r="B170" s="11">
        <v>3004</v>
      </c>
      <c r="C170" s="11">
        <v>30</v>
      </c>
      <c r="D170" s="100" t="s">
        <v>40</v>
      </c>
      <c r="E170" s="71">
        <v>915</v>
      </c>
      <c r="F170" s="103">
        <v>95</v>
      </c>
      <c r="G170" s="69">
        <f t="shared" si="20"/>
        <v>1010</v>
      </c>
      <c r="H170" s="70">
        <f t="shared" si="21"/>
        <v>1006.5000000000001</v>
      </c>
      <c r="I170" s="46">
        <f>I169</f>
        <v>21450</v>
      </c>
      <c r="J170" s="133">
        <f t="shared" si="29"/>
        <v>21664500</v>
      </c>
      <c r="K170" s="134">
        <f t="shared" si="27"/>
        <v>22964370</v>
      </c>
      <c r="L170" s="135">
        <f t="shared" si="26"/>
        <v>48000</v>
      </c>
      <c r="M170" s="136">
        <f t="shared" si="28"/>
        <v>2818200.0000000005</v>
      </c>
      <c r="N170" s="3"/>
      <c r="R170" s="2"/>
    </row>
    <row r="171" spans="1:18" ht="16.5">
      <c r="A171" s="46">
        <v>170</v>
      </c>
      <c r="B171" s="11">
        <v>3005</v>
      </c>
      <c r="C171" s="11">
        <v>30</v>
      </c>
      <c r="D171" s="100" t="s">
        <v>40</v>
      </c>
      <c r="E171" s="71">
        <v>804</v>
      </c>
      <c r="F171" s="103">
        <v>51</v>
      </c>
      <c r="G171" s="69">
        <f t="shared" si="20"/>
        <v>855</v>
      </c>
      <c r="H171" s="70">
        <f t="shared" si="21"/>
        <v>884.40000000000009</v>
      </c>
      <c r="I171" s="46">
        <f>I170</f>
        <v>21450</v>
      </c>
      <c r="J171" s="133">
        <f t="shared" si="29"/>
        <v>18339750</v>
      </c>
      <c r="K171" s="134">
        <f t="shared" si="27"/>
        <v>19440135</v>
      </c>
      <c r="L171" s="135">
        <f t="shared" si="26"/>
        <v>40500</v>
      </c>
      <c r="M171" s="136">
        <f t="shared" si="28"/>
        <v>2476320.0000000005</v>
      </c>
      <c r="N171" s="3"/>
      <c r="R171" s="2"/>
    </row>
    <row r="172" spans="1:18" ht="16.5">
      <c r="A172" s="46">
        <v>171</v>
      </c>
      <c r="B172" s="11">
        <v>3006</v>
      </c>
      <c r="C172" s="11">
        <v>30</v>
      </c>
      <c r="D172" s="100" t="s">
        <v>40</v>
      </c>
      <c r="E172" s="71">
        <v>804</v>
      </c>
      <c r="F172" s="103">
        <v>51</v>
      </c>
      <c r="G172" s="69">
        <f t="shared" si="20"/>
        <v>855</v>
      </c>
      <c r="H172" s="70">
        <f t="shared" si="21"/>
        <v>884.40000000000009</v>
      </c>
      <c r="I172" s="46">
        <f>I171</f>
        <v>21450</v>
      </c>
      <c r="J172" s="133">
        <f t="shared" si="29"/>
        <v>18339750</v>
      </c>
      <c r="K172" s="134">
        <f t="shared" si="27"/>
        <v>19440135</v>
      </c>
      <c r="L172" s="135">
        <f t="shared" si="26"/>
        <v>40500</v>
      </c>
      <c r="M172" s="136">
        <f t="shared" si="28"/>
        <v>2476320.0000000005</v>
      </c>
      <c r="N172" s="3"/>
      <c r="R172" s="2"/>
    </row>
    <row r="173" spans="1:18" ht="16.5">
      <c r="A173" s="46">
        <v>172</v>
      </c>
      <c r="B173" s="11">
        <v>3101</v>
      </c>
      <c r="C173" s="11">
        <v>31</v>
      </c>
      <c r="D173" s="100" t="s">
        <v>40</v>
      </c>
      <c r="E173" s="69">
        <v>910</v>
      </c>
      <c r="F173" s="102">
        <v>61</v>
      </c>
      <c r="G173" s="69">
        <f t="shared" si="20"/>
        <v>971</v>
      </c>
      <c r="H173" s="70">
        <f t="shared" si="21"/>
        <v>1001.0000000000001</v>
      </c>
      <c r="I173" s="46">
        <f>I171+50</f>
        <v>21500</v>
      </c>
      <c r="J173" s="133">
        <f t="shared" si="29"/>
        <v>20876500</v>
      </c>
      <c r="K173" s="134">
        <f t="shared" si="27"/>
        <v>22129090</v>
      </c>
      <c r="L173" s="135">
        <f t="shared" si="26"/>
        <v>46000</v>
      </c>
      <c r="M173" s="136">
        <f t="shared" si="28"/>
        <v>2802800.0000000005</v>
      </c>
      <c r="N173" s="3"/>
      <c r="R173" s="2"/>
    </row>
    <row r="174" spans="1:18" ht="16.5">
      <c r="A174" s="46">
        <v>173</v>
      </c>
      <c r="B174" s="11">
        <v>3102</v>
      </c>
      <c r="C174" s="11">
        <v>31</v>
      </c>
      <c r="D174" s="100" t="s">
        <v>11</v>
      </c>
      <c r="E174" s="71">
        <v>670</v>
      </c>
      <c r="F174" s="103">
        <v>37</v>
      </c>
      <c r="G174" s="69">
        <f t="shared" si="20"/>
        <v>707</v>
      </c>
      <c r="H174" s="70">
        <f t="shared" si="21"/>
        <v>737.00000000000011</v>
      </c>
      <c r="I174" s="46">
        <f>I173</f>
        <v>21500</v>
      </c>
      <c r="J174" s="133">
        <f t="shared" si="29"/>
        <v>15200500</v>
      </c>
      <c r="K174" s="134">
        <f t="shared" si="27"/>
        <v>16112530</v>
      </c>
      <c r="L174" s="135">
        <f t="shared" si="26"/>
        <v>33500</v>
      </c>
      <c r="M174" s="136">
        <f t="shared" si="28"/>
        <v>2063600.0000000002</v>
      </c>
      <c r="N174" s="3"/>
      <c r="R174" s="2"/>
    </row>
    <row r="175" spans="1:18" ht="16.5">
      <c r="A175" s="46">
        <v>174</v>
      </c>
      <c r="B175" s="11">
        <v>3103</v>
      </c>
      <c r="C175" s="11">
        <v>31</v>
      </c>
      <c r="D175" s="100" t="s">
        <v>11</v>
      </c>
      <c r="E175" s="71">
        <v>697</v>
      </c>
      <c r="F175" s="103">
        <v>37</v>
      </c>
      <c r="G175" s="69">
        <f t="shared" si="20"/>
        <v>734</v>
      </c>
      <c r="H175" s="70">
        <f t="shared" si="21"/>
        <v>766.7</v>
      </c>
      <c r="I175" s="46">
        <f>I174</f>
        <v>21500</v>
      </c>
      <c r="J175" s="133">
        <f t="shared" si="29"/>
        <v>15781000</v>
      </c>
      <c r="K175" s="134">
        <f t="shared" si="27"/>
        <v>16727860</v>
      </c>
      <c r="L175" s="135">
        <f t="shared" si="26"/>
        <v>35000</v>
      </c>
      <c r="M175" s="136">
        <f t="shared" si="28"/>
        <v>2146760</v>
      </c>
      <c r="N175" s="3"/>
      <c r="R175" s="2"/>
    </row>
    <row r="176" spans="1:18" ht="16.5">
      <c r="A176" s="46">
        <v>175</v>
      </c>
      <c r="B176" s="11">
        <v>3104</v>
      </c>
      <c r="C176" s="11">
        <v>31</v>
      </c>
      <c r="D176" s="100" t="s">
        <v>40</v>
      </c>
      <c r="E176" s="71">
        <v>915</v>
      </c>
      <c r="F176" s="103">
        <v>95</v>
      </c>
      <c r="G176" s="69">
        <f t="shared" si="20"/>
        <v>1010</v>
      </c>
      <c r="H176" s="70">
        <f t="shared" si="21"/>
        <v>1006.5000000000001</v>
      </c>
      <c r="I176" s="46">
        <f>I175</f>
        <v>21500</v>
      </c>
      <c r="J176" s="133">
        <f t="shared" si="29"/>
        <v>21715000</v>
      </c>
      <c r="K176" s="134">
        <f t="shared" si="27"/>
        <v>23017900</v>
      </c>
      <c r="L176" s="135">
        <f t="shared" si="26"/>
        <v>48000</v>
      </c>
      <c r="M176" s="136">
        <f t="shared" si="28"/>
        <v>2818200.0000000005</v>
      </c>
      <c r="N176" s="3"/>
      <c r="R176" s="2"/>
    </row>
    <row r="177" spans="1:18" ht="16.5">
      <c r="A177" s="46">
        <v>176</v>
      </c>
      <c r="B177" s="11">
        <v>3105</v>
      </c>
      <c r="C177" s="11">
        <v>31</v>
      </c>
      <c r="D177" s="100" t="s">
        <v>40</v>
      </c>
      <c r="E177" s="71">
        <v>804</v>
      </c>
      <c r="F177" s="103">
        <v>51</v>
      </c>
      <c r="G177" s="69">
        <f t="shared" si="20"/>
        <v>855</v>
      </c>
      <c r="H177" s="70">
        <f t="shared" si="21"/>
        <v>884.40000000000009</v>
      </c>
      <c r="I177" s="46">
        <f>I176</f>
        <v>21500</v>
      </c>
      <c r="J177" s="133">
        <f t="shared" si="29"/>
        <v>18382500</v>
      </c>
      <c r="K177" s="134">
        <f t="shared" si="27"/>
        <v>19485450</v>
      </c>
      <c r="L177" s="135">
        <f t="shared" si="26"/>
        <v>40500</v>
      </c>
      <c r="M177" s="136">
        <f t="shared" si="28"/>
        <v>2476320.0000000005</v>
      </c>
      <c r="N177" s="3"/>
      <c r="R177" s="2"/>
    </row>
    <row r="178" spans="1:18" ht="16.5">
      <c r="A178" s="46">
        <v>177</v>
      </c>
      <c r="B178" s="11">
        <v>3106</v>
      </c>
      <c r="C178" s="11">
        <v>31</v>
      </c>
      <c r="D178" s="100" t="s">
        <v>40</v>
      </c>
      <c r="E178" s="71">
        <v>804</v>
      </c>
      <c r="F178" s="103">
        <v>51</v>
      </c>
      <c r="G178" s="69">
        <f t="shared" si="20"/>
        <v>855</v>
      </c>
      <c r="H178" s="70">
        <f t="shared" si="21"/>
        <v>884.40000000000009</v>
      </c>
      <c r="I178" s="46">
        <f>I177</f>
        <v>21500</v>
      </c>
      <c r="J178" s="133">
        <f t="shared" si="29"/>
        <v>18382500</v>
      </c>
      <c r="K178" s="134">
        <f t="shared" si="27"/>
        <v>19485450</v>
      </c>
      <c r="L178" s="135">
        <f t="shared" si="26"/>
        <v>40500</v>
      </c>
      <c r="M178" s="136">
        <f t="shared" si="28"/>
        <v>2476320.0000000005</v>
      </c>
      <c r="N178" s="3"/>
      <c r="R178" s="2"/>
    </row>
    <row r="179" spans="1:18" ht="16.5">
      <c r="A179" s="46">
        <v>178</v>
      </c>
      <c r="B179" s="11">
        <v>3201</v>
      </c>
      <c r="C179" s="11">
        <v>32</v>
      </c>
      <c r="D179" s="100" t="s">
        <v>40</v>
      </c>
      <c r="E179" s="69">
        <v>910</v>
      </c>
      <c r="F179" s="102">
        <v>61</v>
      </c>
      <c r="G179" s="69">
        <f t="shared" si="20"/>
        <v>971</v>
      </c>
      <c r="H179" s="70">
        <f t="shared" si="21"/>
        <v>1001.0000000000001</v>
      </c>
      <c r="I179" s="46">
        <f>I177+50</f>
        <v>21550</v>
      </c>
      <c r="J179" s="133">
        <f t="shared" si="29"/>
        <v>20925050</v>
      </c>
      <c r="K179" s="134">
        <f t="shared" si="27"/>
        <v>22180553</v>
      </c>
      <c r="L179" s="135">
        <f t="shared" si="26"/>
        <v>46000</v>
      </c>
      <c r="M179" s="136">
        <f t="shared" si="28"/>
        <v>2802800.0000000005</v>
      </c>
      <c r="N179" s="3"/>
      <c r="R179" s="2"/>
    </row>
    <row r="180" spans="1:18" ht="16.5">
      <c r="A180" s="46">
        <v>179</v>
      </c>
      <c r="B180" s="11">
        <v>3202</v>
      </c>
      <c r="C180" s="11">
        <v>32</v>
      </c>
      <c r="D180" s="100" t="s">
        <v>11</v>
      </c>
      <c r="E180" s="71">
        <v>670</v>
      </c>
      <c r="F180" s="103">
        <v>37</v>
      </c>
      <c r="G180" s="69">
        <f t="shared" si="20"/>
        <v>707</v>
      </c>
      <c r="H180" s="70">
        <f t="shared" si="21"/>
        <v>737.00000000000011</v>
      </c>
      <c r="I180" s="46">
        <f>I179</f>
        <v>21550</v>
      </c>
      <c r="J180" s="133">
        <f t="shared" si="29"/>
        <v>15235850</v>
      </c>
      <c r="K180" s="134">
        <f t="shared" si="27"/>
        <v>16150001</v>
      </c>
      <c r="L180" s="135">
        <f t="shared" si="26"/>
        <v>33500</v>
      </c>
      <c r="M180" s="136">
        <f t="shared" si="28"/>
        <v>2063600.0000000002</v>
      </c>
      <c r="N180" s="3"/>
      <c r="R180" s="2"/>
    </row>
    <row r="181" spans="1:18" ht="16.5">
      <c r="A181" s="46">
        <v>180</v>
      </c>
      <c r="B181" s="11">
        <v>3203</v>
      </c>
      <c r="C181" s="11">
        <v>32</v>
      </c>
      <c r="D181" s="100" t="s">
        <v>11</v>
      </c>
      <c r="E181" s="71">
        <v>697</v>
      </c>
      <c r="F181" s="103">
        <v>37</v>
      </c>
      <c r="G181" s="69">
        <f t="shared" si="20"/>
        <v>734</v>
      </c>
      <c r="H181" s="70">
        <f t="shared" si="21"/>
        <v>766.7</v>
      </c>
      <c r="I181" s="46">
        <f>I180</f>
        <v>21550</v>
      </c>
      <c r="J181" s="133">
        <f t="shared" si="29"/>
        <v>15817700</v>
      </c>
      <c r="K181" s="134">
        <f t="shared" si="27"/>
        <v>16766762</v>
      </c>
      <c r="L181" s="135">
        <f t="shared" si="26"/>
        <v>35000</v>
      </c>
      <c r="M181" s="136">
        <f t="shared" si="28"/>
        <v>2146760</v>
      </c>
      <c r="N181" s="3"/>
      <c r="R181" s="2"/>
    </row>
    <row r="182" spans="1:18" ht="16.5">
      <c r="A182" s="46">
        <v>181</v>
      </c>
      <c r="B182" s="11">
        <v>3204</v>
      </c>
      <c r="C182" s="11">
        <v>32</v>
      </c>
      <c r="D182" s="100" t="s">
        <v>40</v>
      </c>
      <c r="E182" s="71">
        <v>915</v>
      </c>
      <c r="F182" s="103">
        <v>95</v>
      </c>
      <c r="G182" s="69">
        <f t="shared" si="20"/>
        <v>1010</v>
      </c>
      <c r="H182" s="70">
        <f t="shared" si="21"/>
        <v>1006.5000000000001</v>
      </c>
      <c r="I182" s="46">
        <f>I181</f>
        <v>21550</v>
      </c>
      <c r="J182" s="133">
        <f t="shared" si="29"/>
        <v>21765500</v>
      </c>
      <c r="K182" s="134">
        <f t="shared" si="27"/>
        <v>23071430</v>
      </c>
      <c r="L182" s="135">
        <f t="shared" si="26"/>
        <v>48000</v>
      </c>
      <c r="M182" s="136">
        <f t="shared" si="28"/>
        <v>2818200.0000000005</v>
      </c>
      <c r="N182" s="3"/>
      <c r="R182" s="2"/>
    </row>
    <row r="183" spans="1:18" ht="16.5">
      <c r="A183" s="46">
        <v>182</v>
      </c>
      <c r="B183" s="11">
        <v>3205</v>
      </c>
      <c r="C183" s="11">
        <v>32</v>
      </c>
      <c r="D183" s="100" t="s">
        <v>40</v>
      </c>
      <c r="E183" s="71">
        <v>804</v>
      </c>
      <c r="F183" s="103">
        <v>51</v>
      </c>
      <c r="G183" s="69">
        <f t="shared" si="20"/>
        <v>855</v>
      </c>
      <c r="H183" s="70">
        <f t="shared" si="21"/>
        <v>884.40000000000009</v>
      </c>
      <c r="I183" s="46">
        <f>I182</f>
        <v>21550</v>
      </c>
      <c r="J183" s="133">
        <f t="shared" si="29"/>
        <v>18425250</v>
      </c>
      <c r="K183" s="134">
        <f t="shared" si="27"/>
        <v>19530765</v>
      </c>
      <c r="L183" s="135">
        <f t="shared" si="26"/>
        <v>40500</v>
      </c>
      <c r="M183" s="136">
        <f t="shared" si="28"/>
        <v>2476320.0000000005</v>
      </c>
      <c r="N183" s="3"/>
      <c r="R183" s="2"/>
    </row>
    <row r="184" spans="1:18" ht="16.5">
      <c r="A184" s="46">
        <v>183</v>
      </c>
      <c r="B184" s="11">
        <v>3206</v>
      </c>
      <c r="C184" s="11">
        <v>32</v>
      </c>
      <c r="D184" s="100" t="s">
        <v>40</v>
      </c>
      <c r="E184" s="71">
        <v>804</v>
      </c>
      <c r="F184" s="103">
        <v>51</v>
      </c>
      <c r="G184" s="69">
        <f t="shared" si="20"/>
        <v>855</v>
      </c>
      <c r="H184" s="70">
        <f t="shared" si="21"/>
        <v>884.40000000000009</v>
      </c>
      <c r="I184" s="46">
        <f>I183</f>
        <v>21550</v>
      </c>
      <c r="J184" s="133">
        <f t="shared" si="29"/>
        <v>18425250</v>
      </c>
      <c r="K184" s="134">
        <f t="shared" si="27"/>
        <v>19530765</v>
      </c>
      <c r="L184" s="135">
        <f t="shared" si="26"/>
        <v>40500</v>
      </c>
      <c r="M184" s="136">
        <f t="shared" si="28"/>
        <v>2476320.0000000005</v>
      </c>
      <c r="N184" s="3"/>
      <c r="R184" s="2"/>
    </row>
    <row r="185" spans="1:18" ht="16.5">
      <c r="A185" s="46">
        <v>184</v>
      </c>
      <c r="B185" s="11">
        <v>3301</v>
      </c>
      <c r="C185" s="11">
        <v>33</v>
      </c>
      <c r="D185" s="100" t="s">
        <v>40</v>
      </c>
      <c r="E185" s="69">
        <v>910</v>
      </c>
      <c r="F185" s="102">
        <v>61</v>
      </c>
      <c r="G185" s="69">
        <f t="shared" si="20"/>
        <v>971</v>
      </c>
      <c r="H185" s="70">
        <f t="shared" si="21"/>
        <v>1001.0000000000001</v>
      </c>
      <c r="I185" s="46">
        <f>I183+50</f>
        <v>21600</v>
      </c>
      <c r="J185" s="133">
        <f t="shared" si="29"/>
        <v>20973600</v>
      </c>
      <c r="K185" s="134">
        <f t="shared" si="27"/>
        <v>22232016</v>
      </c>
      <c r="L185" s="135">
        <f t="shared" si="26"/>
        <v>46500</v>
      </c>
      <c r="M185" s="136">
        <f t="shared" si="28"/>
        <v>2802800.0000000005</v>
      </c>
      <c r="N185" s="3"/>
      <c r="R185" s="2"/>
    </row>
    <row r="186" spans="1:18" ht="16.5">
      <c r="A186" s="46">
        <v>185</v>
      </c>
      <c r="B186" s="11">
        <v>3302</v>
      </c>
      <c r="C186" s="11">
        <v>33</v>
      </c>
      <c r="D186" s="100" t="s">
        <v>11</v>
      </c>
      <c r="E186" s="71">
        <v>670</v>
      </c>
      <c r="F186" s="103">
        <v>37</v>
      </c>
      <c r="G186" s="69">
        <f t="shared" ref="G186:G246" si="30">E186+F186</f>
        <v>707</v>
      </c>
      <c r="H186" s="70">
        <f t="shared" ref="H186:H246" si="31">E186*1.1</f>
        <v>737.00000000000011</v>
      </c>
      <c r="I186" s="46">
        <f>I185</f>
        <v>21600</v>
      </c>
      <c r="J186" s="133">
        <f t="shared" si="29"/>
        <v>15271200</v>
      </c>
      <c r="K186" s="134">
        <f t="shared" si="27"/>
        <v>16187472</v>
      </c>
      <c r="L186" s="135">
        <f t="shared" si="26"/>
        <v>33500</v>
      </c>
      <c r="M186" s="136">
        <f t="shared" si="28"/>
        <v>2063600.0000000002</v>
      </c>
      <c r="N186" s="3"/>
      <c r="R186" s="2"/>
    </row>
    <row r="187" spans="1:18" ht="16.5">
      <c r="A187" s="46">
        <v>186</v>
      </c>
      <c r="B187" s="11">
        <v>3304</v>
      </c>
      <c r="C187" s="11">
        <v>33</v>
      </c>
      <c r="D187" s="100" t="s">
        <v>40</v>
      </c>
      <c r="E187" s="71">
        <v>915</v>
      </c>
      <c r="F187" s="103">
        <v>95</v>
      </c>
      <c r="G187" s="69">
        <f t="shared" si="30"/>
        <v>1010</v>
      </c>
      <c r="H187" s="70">
        <f t="shared" si="31"/>
        <v>1006.5000000000001</v>
      </c>
      <c r="I187" s="46">
        <f>I186</f>
        <v>21600</v>
      </c>
      <c r="J187" s="133">
        <f t="shared" si="29"/>
        <v>21816000</v>
      </c>
      <c r="K187" s="134">
        <f t="shared" si="27"/>
        <v>23124960</v>
      </c>
      <c r="L187" s="135">
        <f t="shared" si="26"/>
        <v>48000</v>
      </c>
      <c r="M187" s="136">
        <f t="shared" si="28"/>
        <v>2818200.0000000005</v>
      </c>
      <c r="N187" s="3"/>
      <c r="R187" s="2"/>
    </row>
    <row r="188" spans="1:18" ht="16.5">
      <c r="A188" s="46">
        <v>187</v>
      </c>
      <c r="B188" s="11">
        <v>3305</v>
      </c>
      <c r="C188" s="11">
        <v>33</v>
      </c>
      <c r="D188" s="100" t="s">
        <v>40</v>
      </c>
      <c r="E188" s="71">
        <v>804</v>
      </c>
      <c r="F188" s="103">
        <v>51</v>
      </c>
      <c r="G188" s="69">
        <f t="shared" si="30"/>
        <v>855</v>
      </c>
      <c r="H188" s="70">
        <f t="shared" si="31"/>
        <v>884.40000000000009</v>
      </c>
      <c r="I188" s="46">
        <f>I187</f>
        <v>21600</v>
      </c>
      <c r="J188" s="133">
        <f t="shared" si="29"/>
        <v>18468000</v>
      </c>
      <c r="K188" s="134">
        <f t="shared" si="27"/>
        <v>19576080</v>
      </c>
      <c r="L188" s="135">
        <f t="shared" si="26"/>
        <v>41000</v>
      </c>
      <c r="M188" s="136">
        <f t="shared" si="28"/>
        <v>2476320.0000000005</v>
      </c>
      <c r="N188" s="3"/>
      <c r="R188" s="2"/>
    </row>
    <row r="189" spans="1:18" ht="16.5">
      <c r="A189" s="46">
        <v>188</v>
      </c>
      <c r="B189" s="11">
        <v>3306</v>
      </c>
      <c r="C189" s="11">
        <v>33</v>
      </c>
      <c r="D189" s="100" t="s">
        <v>40</v>
      </c>
      <c r="E189" s="71">
        <v>804</v>
      </c>
      <c r="F189" s="103">
        <v>51</v>
      </c>
      <c r="G189" s="69">
        <f t="shared" si="30"/>
        <v>855</v>
      </c>
      <c r="H189" s="70">
        <f t="shared" si="31"/>
        <v>884.40000000000009</v>
      </c>
      <c r="I189" s="46">
        <f>I188</f>
        <v>21600</v>
      </c>
      <c r="J189" s="133">
        <f t="shared" si="29"/>
        <v>18468000</v>
      </c>
      <c r="K189" s="134">
        <f t="shared" si="27"/>
        <v>19576080</v>
      </c>
      <c r="L189" s="135">
        <f t="shared" ref="L189:L218" si="32">MROUND((K189*0.025/12),500)</f>
        <v>41000</v>
      </c>
      <c r="M189" s="136">
        <f t="shared" si="28"/>
        <v>2476320.0000000005</v>
      </c>
      <c r="N189" s="3"/>
      <c r="R189" s="2"/>
    </row>
    <row r="190" spans="1:18" ht="16.5">
      <c r="A190" s="46">
        <v>189</v>
      </c>
      <c r="B190" s="11">
        <v>3401</v>
      </c>
      <c r="C190" s="11">
        <v>34</v>
      </c>
      <c r="D190" s="100" t="s">
        <v>40</v>
      </c>
      <c r="E190" s="69">
        <v>910</v>
      </c>
      <c r="F190" s="102">
        <v>61</v>
      </c>
      <c r="G190" s="69">
        <f t="shared" si="30"/>
        <v>971</v>
      </c>
      <c r="H190" s="70">
        <f t="shared" si="31"/>
        <v>1001.0000000000001</v>
      </c>
      <c r="I190" s="46">
        <f>I188+50</f>
        <v>21650</v>
      </c>
      <c r="J190" s="133">
        <f t="shared" ref="J190:J219" si="33">G190*I190</f>
        <v>21022150</v>
      </c>
      <c r="K190" s="134">
        <f t="shared" ref="K190:K218" si="34">ROUND(J190*1.06,0)</f>
        <v>22283479</v>
      </c>
      <c r="L190" s="135">
        <f t="shared" si="32"/>
        <v>46500</v>
      </c>
      <c r="M190" s="136">
        <f t="shared" ref="M190:M218" si="35">H190*2800</f>
        <v>2802800.0000000005</v>
      </c>
      <c r="N190" s="3"/>
      <c r="R190" s="2"/>
    </row>
    <row r="191" spans="1:18" ht="16.5">
      <c r="A191" s="46">
        <v>190</v>
      </c>
      <c r="B191" s="11">
        <v>3402</v>
      </c>
      <c r="C191" s="11">
        <v>34</v>
      </c>
      <c r="D191" s="100" t="s">
        <v>11</v>
      </c>
      <c r="E191" s="71">
        <v>670</v>
      </c>
      <c r="F191" s="103">
        <v>37</v>
      </c>
      <c r="G191" s="69">
        <f t="shared" si="30"/>
        <v>707</v>
      </c>
      <c r="H191" s="70">
        <f t="shared" si="31"/>
        <v>737.00000000000011</v>
      </c>
      <c r="I191" s="46">
        <f>I190</f>
        <v>21650</v>
      </c>
      <c r="J191" s="133">
        <f t="shared" si="33"/>
        <v>15306550</v>
      </c>
      <c r="K191" s="134">
        <f t="shared" si="34"/>
        <v>16224943</v>
      </c>
      <c r="L191" s="135">
        <f t="shared" si="32"/>
        <v>34000</v>
      </c>
      <c r="M191" s="136">
        <f t="shared" si="35"/>
        <v>2063600.0000000002</v>
      </c>
      <c r="N191" s="3"/>
      <c r="R191" s="2"/>
    </row>
    <row r="192" spans="1:18" ht="16.5">
      <c r="A192" s="46">
        <v>191</v>
      </c>
      <c r="B192" s="11">
        <v>3403</v>
      </c>
      <c r="C192" s="11">
        <v>34</v>
      </c>
      <c r="D192" s="100" t="s">
        <v>11</v>
      </c>
      <c r="E192" s="71">
        <v>697</v>
      </c>
      <c r="F192" s="103">
        <v>37</v>
      </c>
      <c r="G192" s="69">
        <f t="shared" si="30"/>
        <v>734</v>
      </c>
      <c r="H192" s="70">
        <f t="shared" si="31"/>
        <v>766.7</v>
      </c>
      <c r="I192" s="46">
        <f>I191</f>
        <v>21650</v>
      </c>
      <c r="J192" s="133">
        <f t="shared" si="33"/>
        <v>15891100</v>
      </c>
      <c r="K192" s="134">
        <f t="shared" si="34"/>
        <v>16844566</v>
      </c>
      <c r="L192" s="135">
        <f t="shared" si="32"/>
        <v>35000</v>
      </c>
      <c r="M192" s="136">
        <f t="shared" si="35"/>
        <v>2146760</v>
      </c>
      <c r="N192" s="3"/>
      <c r="R192" s="2"/>
    </row>
    <row r="193" spans="1:18" ht="16.5">
      <c r="A193" s="46">
        <v>192</v>
      </c>
      <c r="B193" s="11">
        <v>3404</v>
      </c>
      <c r="C193" s="11">
        <v>34</v>
      </c>
      <c r="D193" s="100" t="s">
        <v>40</v>
      </c>
      <c r="E193" s="71">
        <v>915</v>
      </c>
      <c r="F193" s="103">
        <v>95</v>
      </c>
      <c r="G193" s="69">
        <f t="shared" si="30"/>
        <v>1010</v>
      </c>
      <c r="H193" s="70">
        <f t="shared" si="31"/>
        <v>1006.5000000000001</v>
      </c>
      <c r="I193" s="46">
        <f>I192</f>
        <v>21650</v>
      </c>
      <c r="J193" s="133">
        <f t="shared" si="33"/>
        <v>21866500</v>
      </c>
      <c r="K193" s="134">
        <f t="shared" si="34"/>
        <v>23178490</v>
      </c>
      <c r="L193" s="135">
        <f t="shared" si="32"/>
        <v>48500</v>
      </c>
      <c r="M193" s="136">
        <f t="shared" si="35"/>
        <v>2818200.0000000005</v>
      </c>
      <c r="N193" s="3"/>
      <c r="R193" s="2"/>
    </row>
    <row r="194" spans="1:18" ht="16.5">
      <c r="A194" s="46">
        <v>193</v>
      </c>
      <c r="B194" s="11">
        <v>3405</v>
      </c>
      <c r="C194" s="11">
        <v>34</v>
      </c>
      <c r="D194" s="100" t="s">
        <v>40</v>
      </c>
      <c r="E194" s="71">
        <v>804</v>
      </c>
      <c r="F194" s="103">
        <v>51</v>
      </c>
      <c r="G194" s="69">
        <f t="shared" si="30"/>
        <v>855</v>
      </c>
      <c r="H194" s="70">
        <f t="shared" si="31"/>
        <v>884.40000000000009</v>
      </c>
      <c r="I194" s="46">
        <f>I193</f>
        <v>21650</v>
      </c>
      <c r="J194" s="133">
        <f t="shared" si="33"/>
        <v>18510750</v>
      </c>
      <c r="K194" s="134">
        <f t="shared" si="34"/>
        <v>19621395</v>
      </c>
      <c r="L194" s="135">
        <f t="shared" si="32"/>
        <v>41000</v>
      </c>
      <c r="M194" s="136">
        <f t="shared" si="35"/>
        <v>2476320.0000000005</v>
      </c>
      <c r="N194" s="3"/>
      <c r="R194" s="2"/>
    </row>
    <row r="195" spans="1:18" ht="16.5">
      <c r="A195" s="46">
        <v>194</v>
      </c>
      <c r="B195" s="11">
        <v>3406</v>
      </c>
      <c r="C195" s="11">
        <v>34</v>
      </c>
      <c r="D195" s="100" t="s">
        <v>40</v>
      </c>
      <c r="E195" s="71">
        <v>804</v>
      </c>
      <c r="F195" s="103">
        <v>51</v>
      </c>
      <c r="G195" s="69">
        <f t="shared" si="30"/>
        <v>855</v>
      </c>
      <c r="H195" s="70">
        <f t="shared" si="31"/>
        <v>884.40000000000009</v>
      </c>
      <c r="I195" s="46">
        <f>I194</f>
        <v>21650</v>
      </c>
      <c r="J195" s="133">
        <f t="shared" si="33"/>
        <v>18510750</v>
      </c>
      <c r="K195" s="134">
        <f t="shared" si="34"/>
        <v>19621395</v>
      </c>
      <c r="L195" s="135">
        <f t="shared" si="32"/>
        <v>41000</v>
      </c>
      <c r="M195" s="136">
        <f t="shared" si="35"/>
        <v>2476320.0000000005</v>
      </c>
      <c r="N195" s="3"/>
      <c r="R195" s="2"/>
    </row>
    <row r="196" spans="1:18" ht="16.5">
      <c r="A196" s="46">
        <v>195</v>
      </c>
      <c r="B196" s="11">
        <v>3501</v>
      </c>
      <c r="C196" s="11">
        <v>35</v>
      </c>
      <c r="D196" s="100" t="s">
        <v>40</v>
      </c>
      <c r="E196" s="69">
        <v>910</v>
      </c>
      <c r="F196" s="102">
        <v>61</v>
      </c>
      <c r="G196" s="69">
        <f t="shared" si="30"/>
        <v>971</v>
      </c>
      <c r="H196" s="70">
        <f t="shared" si="31"/>
        <v>1001.0000000000001</v>
      </c>
      <c r="I196" s="46">
        <f>I194+50</f>
        <v>21700</v>
      </c>
      <c r="J196" s="133">
        <f t="shared" si="33"/>
        <v>21070700</v>
      </c>
      <c r="K196" s="134">
        <f t="shared" si="34"/>
        <v>22334942</v>
      </c>
      <c r="L196" s="135">
        <f t="shared" si="32"/>
        <v>46500</v>
      </c>
      <c r="M196" s="136">
        <f t="shared" si="35"/>
        <v>2802800.0000000005</v>
      </c>
      <c r="N196" s="3"/>
      <c r="R196" s="2"/>
    </row>
    <row r="197" spans="1:18" ht="16.5">
      <c r="A197" s="46">
        <v>196</v>
      </c>
      <c r="B197" s="11">
        <v>3502</v>
      </c>
      <c r="C197" s="11">
        <v>35</v>
      </c>
      <c r="D197" s="100" t="s">
        <v>11</v>
      </c>
      <c r="E197" s="71">
        <v>670</v>
      </c>
      <c r="F197" s="103">
        <v>37</v>
      </c>
      <c r="G197" s="69">
        <f t="shared" si="30"/>
        <v>707</v>
      </c>
      <c r="H197" s="70">
        <f t="shared" si="31"/>
        <v>737.00000000000011</v>
      </c>
      <c r="I197" s="46">
        <f>I196</f>
        <v>21700</v>
      </c>
      <c r="J197" s="133">
        <f t="shared" si="33"/>
        <v>15341900</v>
      </c>
      <c r="K197" s="134">
        <f t="shared" si="34"/>
        <v>16262414</v>
      </c>
      <c r="L197" s="135">
        <f t="shared" si="32"/>
        <v>34000</v>
      </c>
      <c r="M197" s="136">
        <f t="shared" si="35"/>
        <v>2063600.0000000002</v>
      </c>
      <c r="N197" s="3"/>
      <c r="R197" s="2"/>
    </row>
    <row r="198" spans="1:18" ht="16.5">
      <c r="A198" s="46">
        <v>197</v>
      </c>
      <c r="B198" s="11">
        <v>3503</v>
      </c>
      <c r="C198" s="11">
        <v>35</v>
      </c>
      <c r="D198" s="100" t="s">
        <v>11</v>
      </c>
      <c r="E198" s="71">
        <v>697</v>
      </c>
      <c r="F198" s="103">
        <v>37</v>
      </c>
      <c r="G198" s="69">
        <f t="shared" si="30"/>
        <v>734</v>
      </c>
      <c r="H198" s="70">
        <f t="shared" si="31"/>
        <v>766.7</v>
      </c>
      <c r="I198" s="46">
        <f>I197</f>
        <v>21700</v>
      </c>
      <c r="J198" s="133">
        <f t="shared" si="33"/>
        <v>15927800</v>
      </c>
      <c r="K198" s="134">
        <f t="shared" si="34"/>
        <v>16883468</v>
      </c>
      <c r="L198" s="135">
        <f t="shared" si="32"/>
        <v>35000</v>
      </c>
      <c r="M198" s="136">
        <f t="shared" si="35"/>
        <v>2146760</v>
      </c>
      <c r="N198" s="3"/>
      <c r="R198" s="2"/>
    </row>
    <row r="199" spans="1:18" ht="16.5">
      <c r="A199" s="46">
        <v>198</v>
      </c>
      <c r="B199" s="11">
        <v>3504</v>
      </c>
      <c r="C199" s="11">
        <v>35</v>
      </c>
      <c r="D199" s="100" t="s">
        <v>40</v>
      </c>
      <c r="E199" s="71">
        <v>915</v>
      </c>
      <c r="F199" s="103">
        <v>95</v>
      </c>
      <c r="G199" s="69">
        <f t="shared" si="30"/>
        <v>1010</v>
      </c>
      <c r="H199" s="70">
        <f t="shared" si="31"/>
        <v>1006.5000000000001</v>
      </c>
      <c r="I199" s="46">
        <f>I198</f>
        <v>21700</v>
      </c>
      <c r="J199" s="133">
        <f t="shared" si="33"/>
        <v>21917000</v>
      </c>
      <c r="K199" s="134">
        <f t="shared" si="34"/>
        <v>23232020</v>
      </c>
      <c r="L199" s="135">
        <f t="shared" si="32"/>
        <v>48500</v>
      </c>
      <c r="M199" s="136">
        <f t="shared" si="35"/>
        <v>2818200.0000000005</v>
      </c>
      <c r="N199" s="3"/>
      <c r="R199" s="2"/>
    </row>
    <row r="200" spans="1:18" ht="16.5">
      <c r="A200" s="46">
        <v>199</v>
      </c>
      <c r="B200" s="11">
        <v>3505</v>
      </c>
      <c r="C200" s="11">
        <v>35</v>
      </c>
      <c r="D200" s="100" t="s">
        <v>40</v>
      </c>
      <c r="E200" s="71">
        <v>804</v>
      </c>
      <c r="F200" s="103">
        <v>51</v>
      </c>
      <c r="G200" s="69">
        <f t="shared" si="30"/>
        <v>855</v>
      </c>
      <c r="H200" s="70">
        <f t="shared" si="31"/>
        <v>884.40000000000009</v>
      </c>
      <c r="I200" s="46">
        <f>I199</f>
        <v>21700</v>
      </c>
      <c r="J200" s="133">
        <f t="shared" si="33"/>
        <v>18553500</v>
      </c>
      <c r="K200" s="134">
        <f t="shared" si="34"/>
        <v>19666710</v>
      </c>
      <c r="L200" s="135">
        <f t="shared" si="32"/>
        <v>41000</v>
      </c>
      <c r="M200" s="136">
        <f t="shared" si="35"/>
        <v>2476320.0000000005</v>
      </c>
      <c r="N200" s="3"/>
      <c r="R200" s="2"/>
    </row>
    <row r="201" spans="1:18" ht="16.5">
      <c r="A201" s="46">
        <v>200</v>
      </c>
      <c r="B201" s="11">
        <v>3506</v>
      </c>
      <c r="C201" s="11">
        <v>35</v>
      </c>
      <c r="D201" s="100" t="s">
        <v>40</v>
      </c>
      <c r="E201" s="71">
        <v>804</v>
      </c>
      <c r="F201" s="103">
        <v>51</v>
      </c>
      <c r="G201" s="69">
        <f t="shared" si="30"/>
        <v>855</v>
      </c>
      <c r="H201" s="70">
        <f t="shared" si="31"/>
        <v>884.40000000000009</v>
      </c>
      <c r="I201" s="46">
        <f>I200</f>
        <v>21700</v>
      </c>
      <c r="J201" s="133">
        <f t="shared" si="33"/>
        <v>18553500</v>
      </c>
      <c r="K201" s="134">
        <f t="shared" si="34"/>
        <v>19666710</v>
      </c>
      <c r="L201" s="135">
        <f t="shared" si="32"/>
        <v>41000</v>
      </c>
      <c r="M201" s="136">
        <f t="shared" si="35"/>
        <v>2476320.0000000005</v>
      </c>
      <c r="N201" s="3"/>
      <c r="R201" s="2"/>
    </row>
    <row r="202" spans="1:18" ht="16.5">
      <c r="A202" s="46">
        <v>201</v>
      </c>
      <c r="B202" s="11">
        <v>3601</v>
      </c>
      <c r="C202" s="11">
        <v>36</v>
      </c>
      <c r="D202" s="100" t="s">
        <v>40</v>
      </c>
      <c r="E202" s="69">
        <v>910</v>
      </c>
      <c r="F202" s="102">
        <v>61</v>
      </c>
      <c r="G202" s="69">
        <f t="shared" si="30"/>
        <v>971</v>
      </c>
      <c r="H202" s="70">
        <f t="shared" si="31"/>
        <v>1001.0000000000001</v>
      </c>
      <c r="I202" s="46">
        <f>I200+50</f>
        <v>21750</v>
      </c>
      <c r="J202" s="133">
        <f t="shared" si="33"/>
        <v>21119250</v>
      </c>
      <c r="K202" s="134">
        <f t="shared" si="34"/>
        <v>22386405</v>
      </c>
      <c r="L202" s="135">
        <f t="shared" si="32"/>
        <v>46500</v>
      </c>
      <c r="M202" s="136">
        <f t="shared" si="35"/>
        <v>2802800.0000000005</v>
      </c>
      <c r="N202" s="3"/>
      <c r="R202" s="2"/>
    </row>
    <row r="203" spans="1:18" ht="16.5">
      <c r="A203" s="46">
        <v>202</v>
      </c>
      <c r="B203" s="11">
        <v>3602</v>
      </c>
      <c r="C203" s="11">
        <v>36</v>
      </c>
      <c r="D203" s="100" t="s">
        <v>11</v>
      </c>
      <c r="E203" s="71">
        <v>670</v>
      </c>
      <c r="F203" s="103">
        <v>37</v>
      </c>
      <c r="G203" s="69">
        <f t="shared" si="30"/>
        <v>707</v>
      </c>
      <c r="H203" s="70">
        <f t="shared" si="31"/>
        <v>737.00000000000011</v>
      </c>
      <c r="I203" s="46">
        <f>I202</f>
        <v>21750</v>
      </c>
      <c r="J203" s="133">
        <f t="shared" si="33"/>
        <v>15377250</v>
      </c>
      <c r="K203" s="134">
        <f t="shared" si="34"/>
        <v>16299885</v>
      </c>
      <c r="L203" s="135">
        <f t="shared" si="32"/>
        <v>34000</v>
      </c>
      <c r="M203" s="136">
        <f t="shared" si="35"/>
        <v>2063600.0000000002</v>
      </c>
      <c r="N203" s="3"/>
      <c r="R203" s="2"/>
    </row>
    <row r="204" spans="1:18" ht="16.5">
      <c r="A204" s="46">
        <v>203</v>
      </c>
      <c r="B204" s="11">
        <v>3603</v>
      </c>
      <c r="C204" s="11">
        <v>36</v>
      </c>
      <c r="D204" s="100" t="s">
        <v>11</v>
      </c>
      <c r="E204" s="71">
        <v>697</v>
      </c>
      <c r="F204" s="103">
        <v>37</v>
      </c>
      <c r="G204" s="69">
        <f t="shared" si="30"/>
        <v>734</v>
      </c>
      <c r="H204" s="70">
        <f t="shared" si="31"/>
        <v>766.7</v>
      </c>
      <c r="I204" s="46">
        <f>I203</f>
        <v>21750</v>
      </c>
      <c r="J204" s="133">
        <f t="shared" si="33"/>
        <v>15964500</v>
      </c>
      <c r="K204" s="134">
        <f t="shared" si="34"/>
        <v>16922370</v>
      </c>
      <c r="L204" s="135">
        <f t="shared" si="32"/>
        <v>35500</v>
      </c>
      <c r="M204" s="136">
        <f t="shared" si="35"/>
        <v>2146760</v>
      </c>
      <c r="N204" s="3"/>
      <c r="R204" s="2"/>
    </row>
    <row r="205" spans="1:18" ht="16.5">
      <c r="A205" s="46">
        <v>204</v>
      </c>
      <c r="B205" s="11">
        <v>3604</v>
      </c>
      <c r="C205" s="11">
        <v>36</v>
      </c>
      <c r="D205" s="100" t="s">
        <v>40</v>
      </c>
      <c r="E205" s="71">
        <v>915</v>
      </c>
      <c r="F205" s="103">
        <v>95</v>
      </c>
      <c r="G205" s="69">
        <f t="shared" si="30"/>
        <v>1010</v>
      </c>
      <c r="H205" s="70">
        <f t="shared" si="31"/>
        <v>1006.5000000000001</v>
      </c>
      <c r="I205" s="46">
        <f>I204</f>
        <v>21750</v>
      </c>
      <c r="J205" s="133">
        <f t="shared" si="33"/>
        <v>21967500</v>
      </c>
      <c r="K205" s="134">
        <f t="shared" si="34"/>
        <v>23285550</v>
      </c>
      <c r="L205" s="135">
        <f t="shared" si="32"/>
        <v>48500</v>
      </c>
      <c r="M205" s="136">
        <f t="shared" si="35"/>
        <v>2818200.0000000005</v>
      </c>
      <c r="N205" s="3"/>
      <c r="R205" s="2"/>
    </row>
    <row r="206" spans="1:18" ht="16.5">
      <c r="A206" s="46">
        <v>205</v>
      </c>
      <c r="B206" s="11">
        <v>3605</v>
      </c>
      <c r="C206" s="11">
        <v>36</v>
      </c>
      <c r="D206" s="100" t="s">
        <v>40</v>
      </c>
      <c r="E206" s="71">
        <v>804</v>
      </c>
      <c r="F206" s="103">
        <v>51</v>
      </c>
      <c r="G206" s="69">
        <f t="shared" si="30"/>
        <v>855</v>
      </c>
      <c r="H206" s="70">
        <f t="shared" si="31"/>
        <v>884.40000000000009</v>
      </c>
      <c r="I206" s="46">
        <f>I205</f>
        <v>21750</v>
      </c>
      <c r="J206" s="133">
        <f t="shared" si="33"/>
        <v>18596250</v>
      </c>
      <c r="K206" s="134">
        <f t="shared" si="34"/>
        <v>19712025</v>
      </c>
      <c r="L206" s="135">
        <f t="shared" si="32"/>
        <v>41000</v>
      </c>
      <c r="M206" s="136">
        <f t="shared" si="35"/>
        <v>2476320.0000000005</v>
      </c>
      <c r="N206" s="3"/>
      <c r="R206" s="2"/>
    </row>
    <row r="207" spans="1:18" ht="16.5">
      <c r="A207" s="46">
        <v>206</v>
      </c>
      <c r="B207" s="11">
        <v>3606</v>
      </c>
      <c r="C207" s="11">
        <v>36</v>
      </c>
      <c r="D207" s="100" t="s">
        <v>40</v>
      </c>
      <c r="E207" s="71">
        <v>804</v>
      </c>
      <c r="F207" s="103">
        <v>51</v>
      </c>
      <c r="G207" s="69">
        <f t="shared" si="30"/>
        <v>855</v>
      </c>
      <c r="H207" s="70">
        <f t="shared" si="31"/>
        <v>884.40000000000009</v>
      </c>
      <c r="I207" s="46">
        <f>I206</f>
        <v>21750</v>
      </c>
      <c r="J207" s="133">
        <f t="shared" si="33"/>
        <v>18596250</v>
      </c>
      <c r="K207" s="134">
        <f t="shared" si="34"/>
        <v>19712025</v>
      </c>
      <c r="L207" s="135">
        <f t="shared" si="32"/>
        <v>41000</v>
      </c>
      <c r="M207" s="136">
        <f t="shared" si="35"/>
        <v>2476320.0000000005</v>
      </c>
      <c r="N207" s="3"/>
      <c r="R207" s="2"/>
    </row>
    <row r="208" spans="1:18" ht="16.5">
      <c r="A208" s="46">
        <v>207</v>
      </c>
      <c r="B208" s="11">
        <v>3701</v>
      </c>
      <c r="C208" s="11">
        <v>37</v>
      </c>
      <c r="D208" s="100" t="s">
        <v>40</v>
      </c>
      <c r="E208" s="69">
        <v>910</v>
      </c>
      <c r="F208" s="102">
        <v>61</v>
      </c>
      <c r="G208" s="69">
        <f t="shared" si="30"/>
        <v>971</v>
      </c>
      <c r="H208" s="70">
        <f t="shared" si="31"/>
        <v>1001.0000000000001</v>
      </c>
      <c r="I208" s="46">
        <f>I206+50</f>
        <v>21800</v>
      </c>
      <c r="J208" s="133">
        <f t="shared" si="33"/>
        <v>21167800</v>
      </c>
      <c r="K208" s="134">
        <f t="shared" si="34"/>
        <v>22437868</v>
      </c>
      <c r="L208" s="135">
        <f t="shared" si="32"/>
        <v>46500</v>
      </c>
      <c r="M208" s="136">
        <f t="shared" si="35"/>
        <v>2802800.0000000005</v>
      </c>
      <c r="N208" s="3"/>
      <c r="R208" s="2"/>
    </row>
    <row r="209" spans="1:18" ht="16.5">
      <c r="A209" s="46">
        <v>208</v>
      </c>
      <c r="B209" s="11">
        <v>3702</v>
      </c>
      <c r="C209" s="11">
        <v>37</v>
      </c>
      <c r="D209" s="100" t="s">
        <v>11</v>
      </c>
      <c r="E209" s="71">
        <v>670</v>
      </c>
      <c r="F209" s="103">
        <v>37</v>
      </c>
      <c r="G209" s="69">
        <f t="shared" si="30"/>
        <v>707</v>
      </c>
      <c r="H209" s="70">
        <f t="shared" si="31"/>
        <v>737.00000000000011</v>
      </c>
      <c r="I209" s="46">
        <f>I208</f>
        <v>21800</v>
      </c>
      <c r="J209" s="133">
        <f t="shared" si="33"/>
        <v>15412600</v>
      </c>
      <c r="K209" s="134">
        <f t="shared" si="34"/>
        <v>16337356</v>
      </c>
      <c r="L209" s="135">
        <f t="shared" si="32"/>
        <v>34000</v>
      </c>
      <c r="M209" s="136">
        <f t="shared" si="35"/>
        <v>2063600.0000000002</v>
      </c>
      <c r="N209" s="3"/>
      <c r="R209" s="2"/>
    </row>
    <row r="210" spans="1:18" ht="16.5">
      <c r="A210" s="46">
        <v>209</v>
      </c>
      <c r="B210" s="11">
        <v>3703</v>
      </c>
      <c r="C210" s="11">
        <v>37</v>
      </c>
      <c r="D210" s="100" t="s">
        <v>11</v>
      </c>
      <c r="E210" s="71">
        <v>697</v>
      </c>
      <c r="F210" s="103">
        <v>37</v>
      </c>
      <c r="G210" s="69">
        <f t="shared" si="30"/>
        <v>734</v>
      </c>
      <c r="H210" s="70">
        <f t="shared" si="31"/>
        <v>766.7</v>
      </c>
      <c r="I210" s="46">
        <f>I209</f>
        <v>21800</v>
      </c>
      <c r="J210" s="133">
        <f t="shared" si="33"/>
        <v>16001200</v>
      </c>
      <c r="K210" s="134">
        <f t="shared" si="34"/>
        <v>16961272</v>
      </c>
      <c r="L210" s="135">
        <f t="shared" si="32"/>
        <v>35500</v>
      </c>
      <c r="M210" s="136">
        <f t="shared" si="35"/>
        <v>2146760</v>
      </c>
      <c r="N210" s="3"/>
      <c r="R210" s="2"/>
    </row>
    <row r="211" spans="1:18" ht="16.5">
      <c r="A211" s="46">
        <v>210</v>
      </c>
      <c r="B211" s="11">
        <v>3704</v>
      </c>
      <c r="C211" s="11">
        <v>37</v>
      </c>
      <c r="D211" s="100" t="s">
        <v>40</v>
      </c>
      <c r="E211" s="71">
        <v>915</v>
      </c>
      <c r="F211" s="103">
        <v>95</v>
      </c>
      <c r="G211" s="69">
        <f t="shared" si="30"/>
        <v>1010</v>
      </c>
      <c r="H211" s="70">
        <f t="shared" si="31"/>
        <v>1006.5000000000001</v>
      </c>
      <c r="I211" s="46">
        <f>I210</f>
        <v>21800</v>
      </c>
      <c r="J211" s="133">
        <f t="shared" si="33"/>
        <v>22018000</v>
      </c>
      <c r="K211" s="134">
        <f t="shared" si="34"/>
        <v>23339080</v>
      </c>
      <c r="L211" s="135">
        <f t="shared" si="32"/>
        <v>48500</v>
      </c>
      <c r="M211" s="136">
        <f t="shared" si="35"/>
        <v>2818200.0000000005</v>
      </c>
      <c r="N211" s="3"/>
      <c r="R211" s="2"/>
    </row>
    <row r="212" spans="1:18" ht="16.5">
      <c r="A212" s="46">
        <v>211</v>
      </c>
      <c r="B212" s="11">
        <v>3705</v>
      </c>
      <c r="C212" s="11">
        <v>37</v>
      </c>
      <c r="D212" s="100" t="s">
        <v>40</v>
      </c>
      <c r="E212" s="71">
        <v>804</v>
      </c>
      <c r="F212" s="103">
        <v>51</v>
      </c>
      <c r="G212" s="69">
        <f t="shared" si="30"/>
        <v>855</v>
      </c>
      <c r="H212" s="70">
        <f t="shared" si="31"/>
        <v>884.40000000000009</v>
      </c>
      <c r="I212" s="46">
        <f>I211</f>
        <v>21800</v>
      </c>
      <c r="J212" s="133">
        <f t="shared" si="33"/>
        <v>18639000</v>
      </c>
      <c r="K212" s="134">
        <f t="shared" si="34"/>
        <v>19757340</v>
      </c>
      <c r="L212" s="135">
        <f t="shared" si="32"/>
        <v>41000</v>
      </c>
      <c r="M212" s="136">
        <f t="shared" si="35"/>
        <v>2476320.0000000005</v>
      </c>
      <c r="N212" s="3"/>
      <c r="R212" s="2"/>
    </row>
    <row r="213" spans="1:18" ht="16.5">
      <c r="A213" s="46">
        <v>212</v>
      </c>
      <c r="B213" s="11">
        <v>3706</v>
      </c>
      <c r="C213" s="11">
        <v>37</v>
      </c>
      <c r="D213" s="100" t="s">
        <v>40</v>
      </c>
      <c r="E213" s="71">
        <v>804</v>
      </c>
      <c r="F213" s="103">
        <v>51</v>
      </c>
      <c r="G213" s="69">
        <f t="shared" si="30"/>
        <v>855</v>
      </c>
      <c r="H213" s="70">
        <f t="shared" si="31"/>
        <v>884.40000000000009</v>
      </c>
      <c r="I213" s="46">
        <f>I212</f>
        <v>21800</v>
      </c>
      <c r="J213" s="133">
        <f t="shared" si="33"/>
        <v>18639000</v>
      </c>
      <c r="K213" s="134">
        <f t="shared" si="34"/>
        <v>19757340</v>
      </c>
      <c r="L213" s="135">
        <f t="shared" si="32"/>
        <v>41000</v>
      </c>
      <c r="M213" s="136">
        <f t="shared" si="35"/>
        <v>2476320.0000000005</v>
      </c>
      <c r="N213" s="3"/>
      <c r="R213" s="2"/>
    </row>
    <row r="214" spans="1:18" ht="16.5">
      <c r="A214" s="46">
        <v>213</v>
      </c>
      <c r="B214" s="11">
        <v>3801</v>
      </c>
      <c r="C214" s="11">
        <v>38</v>
      </c>
      <c r="D214" s="100" t="s">
        <v>40</v>
      </c>
      <c r="E214" s="69">
        <v>910</v>
      </c>
      <c r="F214" s="102">
        <v>61</v>
      </c>
      <c r="G214" s="69">
        <f t="shared" si="30"/>
        <v>971</v>
      </c>
      <c r="H214" s="70">
        <f t="shared" si="31"/>
        <v>1001.0000000000001</v>
      </c>
      <c r="I214" s="46">
        <f>I212+50</f>
        <v>21850</v>
      </c>
      <c r="J214" s="133">
        <f t="shared" si="33"/>
        <v>21216350</v>
      </c>
      <c r="K214" s="134">
        <f t="shared" si="34"/>
        <v>22489331</v>
      </c>
      <c r="L214" s="135">
        <f t="shared" si="32"/>
        <v>47000</v>
      </c>
      <c r="M214" s="136">
        <f t="shared" si="35"/>
        <v>2802800.0000000005</v>
      </c>
      <c r="N214" s="3"/>
      <c r="R214" s="2"/>
    </row>
    <row r="215" spans="1:18" ht="16.5">
      <c r="A215" s="46">
        <v>214</v>
      </c>
      <c r="B215" s="11">
        <v>3802</v>
      </c>
      <c r="C215" s="11">
        <v>38</v>
      </c>
      <c r="D215" s="100" t="s">
        <v>11</v>
      </c>
      <c r="E215" s="71">
        <v>670</v>
      </c>
      <c r="F215" s="103">
        <v>37</v>
      </c>
      <c r="G215" s="69">
        <f t="shared" si="30"/>
        <v>707</v>
      </c>
      <c r="H215" s="70">
        <f t="shared" si="31"/>
        <v>737.00000000000011</v>
      </c>
      <c r="I215" s="46">
        <f>I214</f>
        <v>21850</v>
      </c>
      <c r="J215" s="133">
        <f t="shared" si="33"/>
        <v>15447950</v>
      </c>
      <c r="K215" s="134">
        <f t="shared" si="34"/>
        <v>16374827</v>
      </c>
      <c r="L215" s="135">
        <f t="shared" si="32"/>
        <v>34000</v>
      </c>
      <c r="M215" s="136">
        <f t="shared" si="35"/>
        <v>2063600.0000000002</v>
      </c>
      <c r="N215" s="3"/>
      <c r="R215" s="2"/>
    </row>
    <row r="216" spans="1:18" ht="16.5">
      <c r="A216" s="46">
        <v>215</v>
      </c>
      <c r="B216" s="11">
        <v>3804</v>
      </c>
      <c r="C216" s="11">
        <v>38</v>
      </c>
      <c r="D216" s="100" t="s">
        <v>40</v>
      </c>
      <c r="E216" s="71">
        <v>915</v>
      </c>
      <c r="F216" s="103">
        <v>95</v>
      </c>
      <c r="G216" s="69">
        <f t="shared" si="30"/>
        <v>1010</v>
      </c>
      <c r="H216" s="70">
        <f t="shared" si="31"/>
        <v>1006.5000000000001</v>
      </c>
      <c r="I216" s="46">
        <f>I215</f>
        <v>21850</v>
      </c>
      <c r="J216" s="133">
        <f t="shared" si="33"/>
        <v>22068500</v>
      </c>
      <c r="K216" s="134">
        <f t="shared" si="34"/>
        <v>23392610</v>
      </c>
      <c r="L216" s="135">
        <f t="shared" si="32"/>
        <v>48500</v>
      </c>
      <c r="M216" s="136">
        <f t="shared" si="35"/>
        <v>2818200.0000000005</v>
      </c>
      <c r="N216" s="3"/>
      <c r="R216" s="2"/>
    </row>
    <row r="217" spans="1:18" ht="16.5">
      <c r="A217" s="46">
        <v>216</v>
      </c>
      <c r="B217" s="11">
        <v>3805</v>
      </c>
      <c r="C217" s="11">
        <v>38</v>
      </c>
      <c r="D217" s="100" t="s">
        <v>40</v>
      </c>
      <c r="E217" s="71">
        <v>804</v>
      </c>
      <c r="F217" s="103">
        <v>51</v>
      </c>
      <c r="G217" s="69">
        <f t="shared" si="30"/>
        <v>855</v>
      </c>
      <c r="H217" s="70">
        <f t="shared" si="31"/>
        <v>884.40000000000009</v>
      </c>
      <c r="I217" s="46">
        <f>I216</f>
        <v>21850</v>
      </c>
      <c r="J217" s="133">
        <f t="shared" si="33"/>
        <v>18681750</v>
      </c>
      <c r="K217" s="134">
        <f t="shared" si="34"/>
        <v>19802655</v>
      </c>
      <c r="L217" s="135">
        <f t="shared" si="32"/>
        <v>41500</v>
      </c>
      <c r="M217" s="136">
        <f t="shared" si="35"/>
        <v>2476320.0000000005</v>
      </c>
      <c r="N217" s="3"/>
      <c r="R217" s="2"/>
    </row>
    <row r="218" spans="1:18" ht="16.5">
      <c r="A218" s="46">
        <v>217</v>
      </c>
      <c r="B218" s="11">
        <v>3806</v>
      </c>
      <c r="C218" s="11">
        <v>38</v>
      </c>
      <c r="D218" s="100" t="s">
        <v>40</v>
      </c>
      <c r="E218" s="71">
        <v>804</v>
      </c>
      <c r="F218" s="103">
        <v>51</v>
      </c>
      <c r="G218" s="69">
        <f t="shared" si="30"/>
        <v>855</v>
      </c>
      <c r="H218" s="70">
        <f t="shared" si="31"/>
        <v>884.40000000000009</v>
      </c>
      <c r="I218" s="46">
        <f>I217</f>
        <v>21850</v>
      </c>
      <c r="J218" s="133">
        <f t="shared" si="33"/>
        <v>18681750</v>
      </c>
      <c r="K218" s="134">
        <f t="shared" si="34"/>
        <v>19802655</v>
      </c>
      <c r="L218" s="135">
        <f t="shared" si="32"/>
        <v>41500</v>
      </c>
      <c r="M218" s="136">
        <f t="shared" si="35"/>
        <v>2476320.0000000005</v>
      </c>
      <c r="N218" s="3"/>
      <c r="R218" s="2"/>
    </row>
    <row r="219" spans="1:18" ht="16.5">
      <c r="A219" s="46">
        <v>218</v>
      </c>
      <c r="B219" s="11">
        <v>3901</v>
      </c>
      <c r="C219" s="11">
        <v>39</v>
      </c>
      <c r="D219" s="100" t="s">
        <v>40</v>
      </c>
      <c r="E219" s="69">
        <v>910</v>
      </c>
      <c r="F219" s="102">
        <v>61</v>
      </c>
      <c r="G219" s="69">
        <f t="shared" si="30"/>
        <v>971</v>
      </c>
      <c r="H219" s="70">
        <f t="shared" si="31"/>
        <v>1001.0000000000001</v>
      </c>
      <c r="I219" s="46">
        <f>I217+50</f>
        <v>21900</v>
      </c>
      <c r="J219" s="133">
        <f t="shared" si="33"/>
        <v>21264900</v>
      </c>
      <c r="K219" s="134">
        <f t="shared" ref="K219:K253" si="36">ROUND(J219*1.06,0)</f>
        <v>22540794</v>
      </c>
      <c r="L219" s="135">
        <f t="shared" ref="L219:L253" si="37">MROUND((K219*0.025/12),500)</f>
        <v>47000</v>
      </c>
      <c r="M219" s="136">
        <f t="shared" ref="M219:M253" si="38">H219*2800</f>
        <v>2802800.0000000005</v>
      </c>
      <c r="N219" s="3"/>
      <c r="R219" s="2"/>
    </row>
    <row r="220" spans="1:18" ht="16.5">
      <c r="A220" s="46">
        <v>219</v>
      </c>
      <c r="B220" s="11">
        <v>3902</v>
      </c>
      <c r="C220" s="11">
        <v>39</v>
      </c>
      <c r="D220" s="100" t="s">
        <v>11</v>
      </c>
      <c r="E220" s="71">
        <v>670</v>
      </c>
      <c r="F220" s="103">
        <v>37</v>
      </c>
      <c r="G220" s="69">
        <f t="shared" si="30"/>
        <v>707</v>
      </c>
      <c r="H220" s="70">
        <f t="shared" si="31"/>
        <v>737.00000000000011</v>
      </c>
      <c r="I220" s="46">
        <f>I219</f>
        <v>21900</v>
      </c>
      <c r="J220" s="133">
        <f t="shared" ref="J220:J253" si="39">G220*I220</f>
        <v>15483300</v>
      </c>
      <c r="K220" s="134">
        <f t="shared" si="36"/>
        <v>16412298</v>
      </c>
      <c r="L220" s="135">
        <f t="shared" si="37"/>
        <v>34000</v>
      </c>
      <c r="M220" s="136">
        <f t="shared" si="38"/>
        <v>2063600.0000000002</v>
      </c>
      <c r="N220" s="3"/>
      <c r="R220" s="2"/>
    </row>
    <row r="221" spans="1:18" ht="16.5">
      <c r="A221" s="46">
        <v>220</v>
      </c>
      <c r="B221" s="11">
        <v>3903</v>
      </c>
      <c r="C221" s="11">
        <v>39</v>
      </c>
      <c r="D221" s="100" t="s">
        <v>11</v>
      </c>
      <c r="E221" s="71">
        <v>697</v>
      </c>
      <c r="F221" s="103">
        <v>37</v>
      </c>
      <c r="G221" s="69">
        <f t="shared" si="30"/>
        <v>734</v>
      </c>
      <c r="H221" s="70">
        <f t="shared" si="31"/>
        <v>766.7</v>
      </c>
      <c r="I221" s="46">
        <f>I220</f>
        <v>21900</v>
      </c>
      <c r="J221" s="133">
        <f t="shared" si="39"/>
        <v>16074600</v>
      </c>
      <c r="K221" s="134">
        <f t="shared" si="36"/>
        <v>17039076</v>
      </c>
      <c r="L221" s="135">
        <f t="shared" si="37"/>
        <v>35500</v>
      </c>
      <c r="M221" s="136">
        <f t="shared" si="38"/>
        <v>2146760</v>
      </c>
      <c r="N221" s="3"/>
      <c r="R221" s="2"/>
    </row>
    <row r="222" spans="1:18" ht="16.5">
      <c r="A222" s="46">
        <v>221</v>
      </c>
      <c r="B222" s="11">
        <v>3904</v>
      </c>
      <c r="C222" s="11">
        <v>39</v>
      </c>
      <c r="D222" s="100" t="s">
        <v>40</v>
      </c>
      <c r="E222" s="71">
        <v>915</v>
      </c>
      <c r="F222" s="103">
        <v>95</v>
      </c>
      <c r="G222" s="69">
        <f t="shared" si="30"/>
        <v>1010</v>
      </c>
      <c r="H222" s="70">
        <f t="shared" si="31"/>
        <v>1006.5000000000001</v>
      </c>
      <c r="I222" s="46">
        <f>I221</f>
        <v>21900</v>
      </c>
      <c r="J222" s="133">
        <f t="shared" si="39"/>
        <v>22119000</v>
      </c>
      <c r="K222" s="134">
        <f t="shared" si="36"/>
        <v>23446140</v>
      </c>
      <c r="L222" s="135">
        <f t="shared" si="37"/>
        <v>49000</v>
      </c>
      <c r="M222" s="136">
        <f t="shared" si="38"/>
        <v>2818200.0000000005</v>
      </c>
      <c r="N222" s="3"/>
      <c r="R222" s="2"/>
    </row>
    <row r="223" spans="1:18" ht="16.5">
      <c r="A223" s="46">
        <v>222</v>
      </c>
      <c r="B223" s="11">
        <v>3905</v>
      </c>
      <c r="C223" s="11">
        <v>39</v>
      </c>
      <c r="D223" s="100" t="s">
        <v>40</v>
      </c>
      <c r="E223" s="71">
        <v>804</v>
      </c>
      <c r="F223" s="103">
        <v>51</v>
      </c>
      <c r="G223" s="69">
        <f t="shared" si="30"/>
        <v>855</v>
      </c>
      <c r="H223" s="70">
        <f t="shared" si="31"/>
        <v>884.40000000000009</v>
      </c>
      <c r="I223" s="46">
        <f>I222</f>
        <v>21900</v>
      </c>
      <c r="J223" s="133">
        <f t="shared" si="39"/>
        <v>18724500</v>
      </c>
      <c r="K223" s="134">
        <f t="shared" si="36"/>
        <v>19847970</v>
      </c>
      <c r="L223" s="135">
        <f t="shared" si="37"/>
        <v>41500</v>
      </c>
      <c r="M223" s="136">
        <f t="shared" si="38"/>
        <v>2476320.0000000005</v>
      </c>
      <c r="N223" s="3"/>
      <c r="R223" s="2"/>
    </row>
    <row r="224" spans="1:18" ht="16.5">
      <c r="A224" s="46">
        <v>223</v>
      </c>
      <c r="B224" s="11">
        <v>3906</v>
      </c>
      <c r="C224" s="11">
        <v>39</v>
      </c>
      <c r="D224" s="100" t="s">
        <v>40</v>
      </c>
      <c r="E224" s="71">
        <v>804</v>
      </c>
      <c r="F224" s="103">
        <v>51</v>
      </c>
      <c r="G224" s="69">
        <f t="shared" si="30"/>
        <v>855</v>
      </c>
      <c r="H224" s="70">
        <f t="shared" si="31"/>
        <v>884.40000000000009</v>
      </c>
      <c r="I224" s="46">
        <f>I223</f>
        <v>21900</v>
      </c>
      <c r="J224" s="133">
        <f t="shared" si="39"/>
        <v>18724500</v>
      </c>
      <c r="K224" s="134">
        <f t="shared" si="36"/>
        <v>19847970</v>
      </c>
      <c r="L224" s="135">
        <f t="shared" si="37"/>
        <v>41500</v>
      </c>
      <c r="M224" s="136">
        <f t="shared" si="38"/>
        <v>2476320.0000000005</v>
      </c>
      <c r="N224" s="3"/>
      <c r="R224" s="2"/>
    </row>
    <row r="225" spans="1:18" ht="16.5">
      <c r="A225" s="46">
        <v>224</v>
      </c>
      <c r="B225" s="11">
        <v>4001</v>
      </c>
      <c r="C225" s="11">
        <v>40</v>
      </c>
      <c r="D225" s="100" t="s">
        <v>40</v>
      </c>
      <c r="E225" s="69">
        <v>910</v>
      </c>
      <c r="F225" s="102">
        <v>61</v>
      </c>
      <c r="G225" s="69">
        <f t="shared" si="30"/>
        <v>971</v>
      </c>
      <c r="H225" s="70">
        <f t="shared" si="31"/>
        <v>1001.0000000000001</v>
      </c>
      <c r="I225" s="46">
        <f>I223+50</f>
        <v>21950</v>
      </c>
      <c r="J225" s="133">
        <f t="shared" si="39"/>
        <v>21313450</v>
      </c>
      <c r="K225" s="134">
        <f t="shared" si="36"/>
        <v>22592257</v>
      </c>
      <c r="L225" s="135">
        <f t="shared" si="37"/>
        <v>47000</v>
      </c>
      <c r="M225" s="136">
        <f t="shared" si="38"/>
        <v>2802800.0000000005</v>
      </c>
      <c r="N225" s="3"/>
      <c r="R225" s="2"/>
    </row>
    <row r="226" spans="1:18" ht="16.5">
      <c r="A226" s="46">
        <v>225</v>
      </c>
      <c r="B226" s="11">
        <v>4002</v>
      </c>
      <c r="C226" s="11">
        <v>40</v>
      </c>
      <c r="D226" s="100" t="s">
        <v>11</v>
      </c>
      <c r="E226" s="71">
        <v>670</v>
      </c>
      <c r="F226" s="103">
        <v>37</v>
      </c>
      <c r="G226" s="69">
        <f t="shared" si="30"/>
        <v>707</v>
      </c>
      <c r="H226" s="70">
        <f t="shared" si="31"/>
        <v>737.00000000000011</v>
      </c>
      <c r="I226" s="46">
        <f>I225</f>
        <v>21950</v>
      </c>
      <c r="J226" s="133">
        <f t="shared" si="39"/>
        <v>15518650</v>
      </c>
      <c r="K226" s="134">
        <f t="shared" si="36"/>
        <v>16449769</v>
      </c>
      <c r="L226" s="135">
        <f t="shared" si="37"/>
        <v>34500</v>
      </c>
      <c r="M226" s="136">
        <f t="shared" si="38"/>
        <v>2063600.0000000002</v>
      </c>
      <c r="N226" s="3"/>
      <c r="R226" s="2"/>
    </row>
    <row r="227" spans="1:18" ht="16.5">
      <c r="A227" s="46">
        <v>226</v>
      </c>
      <c r="B227" s="11">
        <v>4003</v>
      </c>
      <c r="C227" s="11">
        <v>40</v>
      </c>
      <c r="D227" s="100" t="s">
        <v>11</v>
      </c>
      <c r="E227" s="71">
        <v>697</v>
      </c>
      <c r="F227" s="103">
        <v>37</v>
      </c>
      <c r="G227" s="69">
        <f t="shared" si="30"/>
        <v>734</v>
      </c>
      <c r="H227" s="70">
        <f t="shared" si="31"/>
        <v>766.7</v>
      </c>
      <c r="I227" s="46">
        <f>I226</f>
        <v>21950</v>
      </c>
      <c r="J227" s="133">
        <f t="shared" si="39"/>
        <v>16111300</v>
      </c>
      <c r="K227" s="134">
        <f t="shared" si="36"/>
        <v>17077978</v>
      </c>
      <c r="L227" s="135">
        <f t="shared" si="37"/>
        <v>35500</v>
      </c>
      <c r="M227" s="136">
        <f t="shared" si="38"/>
        <v>2146760</v>
      </c>
      <c r="N227" s="3"/>
      <c r="R227" s="2"/>
    </row>
    <row r="228" spans="1:18" ht="16.5">
      <c r="A228" s="46">
        <v>227</v>
      </c>
      <c r="B228" s="11">
        <v>4004</v>
      </c>
      <c r="C228" s="11">
        <v>40</v>
      </c>
      <c r="D228" s="100" t="s">
        <v>40</v>
      </c>
      <c r="E228" s="71">
        <v>915</v>
      </c>
      <c r="F228" s="103">
        <v>95</v>
      </c>
      <c r="G228" s="69">
        <f t="shared" si="30"/>
        <v>1010</v>
      </c>
      <c r="H228" s="70">
        <f t="shared" si="31"/>
        <v>1006.5000000000001</v>
      </c>
      <c r="I228" s="46">
        <f>I227</f>
        <v>21950</v>
      </c>
      <c r="J228" s="133">
        <f t="shared" si="39"/>
        <v>22169500</v>
      </c>
      <c r="K228" s="134">
        <f t="shared" si="36"/>
        <v>23499670</v>
      </c>
      <c r="L228" s="135">
        <f t="shared" si="37"/>
        <v>49000</v>
      </c>
      <c r="M228" s="136">
        <f t="shared" si="38"/>
        <v>2818200.0000000005</v>
      </c>
      <c r="N228" s="3"/>
      <c r="R228" s="2"/>
    </row>
    <row r="229" spans="1:18" ht="16.5">
      <c r="A229" s="46">
        <v>228</v>
      </c>
      <c r="B229" s="11">
        <v>4005</v>
      </c>
      <c r="C229" s="11">
        <v>40</v>
      </c>
      <c r="D229" s="100" t="s">
        <v>40</v>
      </c>
      <c r="E229" s="71">
        <v>804</v>
      </c>
      <c r="F229" s="103">
        <v>51</v>
      </c>
      <c r="G229" s="69">
        <f t="shared" si="30"/>
        <v>855</v>
      </c>
      <c r="H229" s="70">
        <f t="shared" si="31"/>
        <v>884.40000000000009</v>
      </c>
      <c r="I229" s="46">
        <f>I228</f>
        <v>21950</v>
      </c>
      <c r="J229" s="133">
        <f t="shared" si="39"/>
        <v>18767250</v>
      </c>
      <c r="K229" s="134">
        <f t="shared" si="36"/>
        <v>19893285</v>
      </c>
      <c r="L229" s="135">
        <f t="shared" si="37"/>
        <v>41500</v>
      </c>
      <c r="M229" s="136">
        <f t="shared" si="38"/>
        <v>2476320.0000000005</v>
      </c>
      <c r="N229" s="3"/>
      <c r="R229" s="2"/>
    </row>
    <row r="230" spans="1:18" ht="16.5">
      <c r="A230" s="46">
        <v>229</v>
      </c>
      <c r="B230" s="11">
        <v>4006</v>
      </c>
      <c r="C230" s="11">
        <v>40</v>
      </c>
      <c r="D230" s="100" t="s">
        <v>40</v>
      </c>
      <c r="E230" s="71">
        <v>804</v>
      </c>
      <c r="F230" s="103">
        <v>51</v>
      </c>
      <c r="G230" s="69">
        <f t="shared" si="30"/>
        <v>855</v>
      </c>
      <c r="H230" s="70">
        <f t="shared" si="31"/>
        <v>884.40000000000009</v>
      </c>
      <c r="I230" s="46">
        <f>I229</f>
        <v>21950</v>
      </c>
      <c r="J230" s="133">
        <f t="shared" si="39"/>
        <v>18767250</v>
      </c>
      <c r="K230" s="134">
        <f t="shared" si="36"/>
        <v>19893285</v>
      </c>
      <c r="L230" s="135">
        <f t="shared" si="37"/>
        <v>41500</v>
      </c>
      <c r="M230" s="136">
        <f t="shared" si="38"/>
        <v>2476320.0000000005</v>
      </c>
      <c r="N230" s="3"/>
      <c r="R230" s="2"/>
    </row>
    <row r="231" spans="1:18" ht="16.5">
      <c r="A231" s="46">
        <v>230</v>
      </c>
      <c r="B231" s="11">
        <v>4101</v>
      </c>
      <c r="C231" s="11">
        <v>41</v>
      </c>
      <c r="D231" s="100" t="s">
        <v>40</v>
      </c>
      <c r="E231" s="69">
        <v>910</v>
      </c>
      <c r="F231" s="102">
        <v>61</v>
      </c>
      <c r="G231" s="69">
        <f t="shared" si="30"/>
        <v>971</v>
      </c>
      <c r="H231" s="70">
        <f t="shared" si="31"/>
        <v>1001.0000000000001</v>
      </c>
      <c r="I231" s="46">
        <f>I229+50</f>
        <v>22000</v>
      </c>
      <c r="J231" s="133">
        <f t="shared" si="39"/>
        <v>21362000</v>
      </c>
      <c r="K231" s="134">
        <f t="shared" si="36"/>
        <v>22643720</v>
      </c>
      <c r="L231" s="135">
        <f t="shared" si="37"/>
        <v>47000</v>
      </c>
      <c r="M231" s="136">
        <f t="shared" si="38"/>
        <v>2802800.0000000005</v>
      </c>
      <c r="N231" s="3"/>
      <c r="R231" s="2"/>
    </row>
    <row r="232" spans="1:18" ht="16.5">
      <c r="A232" s="46">
        <v>231</v>
      </c>
      <c r="B232" s="11">
        <v>4102</v>
      </c>
      <c r="C232" s="11">
        <v>41</v>
      </c>
      <c r="D232" s="100" t="s">
        <v>11</v>
      </c>
      <c r="E232" s="71">
        <v>670</v>
      </c>
      <c r="F232" s="103">
        <v>37</v>
      </c>
      <c r="G232" s="69">
        <f t="shared" si="30"/>
        <v>707</v>
      </c>
      <c r="H232" s="70">
        <f t="shared" si="31"/>
        <v>737.00000000000011</v>
      </c>
      <c r="I232" s="46">
        <f>I231</f>
        <v>22000</v>
      </c>
      <c r="J232" s="133">
        <f t="shared" si="39"/>
        <v>15554000</v>
      </c>
      <c r="K232" s="134">
        <f t="shared" si="36"/>
        <v>16487240</v>
      </c>
      <c r="L232" s="135">
        <f t="shared" si="37"/>
        <v>34500</v>
      </c>
      <c r="M232" s="136">
        <f t="shared" si="38"/>
        <v>2063600.0000000002</v>
      </c>
      <c r="N232" s="3"/>
      <c r="R232" s="2"/>
    </row>
    <row r="233" spans="1:18" ht="16.5">
      <c r="A233" s="46">
        <v>232</v>
      </c>
      <c r="B233" s="11">
        <v>4103</v>
      </c>
      <c r="C233" s="11">
        <v>41</v>
      </c>
      <c r="D233" s="100" t="s">
        <v>11</v>
      </c>
      <c r="E233" s="71">
        <v>697</v>
      </c>
      <c r="F233" s="103">
        <v>37</v>
      </c>
      <c r="G233" s="69">
        <f t="shared" si="30"/>
        <v>734</v>
      </c>
      <c r="H233" s="70">
        <f t="shared" si="31"/>
        <v>766.7</v>
      </c>
      <c r="I233" s="46">
        <f>I232</f>
        <v>22000</v>
      </c>
      <c r="J233" s="133">
        <f t="shared" si="39"/>
        <v>16148000</v>
      </c>
      <c r="K233" s="134">
        <f t="shared" si="36"/>
        <v>17116880</v>
      </c>
      <c r="L233" s="135">
        <f t="shared" si="37"/>
        <v>35500</v>
      </c>
      <c r="M233" s="136">
        <f t="shared" si="38"/>
        <v>2146760</v>
      </c>
      <c r="N233" s="3"/>
      <c r="R233" s="2"/>
    </row>
    <row r="234" spans="1:18" ht="16.5">
      <c r="A234" s="46">
        <v>233</v>
      </c>
      <c r="B234" s="11">
        <v>4104</v>
      </c>
      <c r="C234" s="11">
        <v>41</v>
      </c>
      <c r="D234" s="100" t="s">
        <v>40</v>
      </c>
      <c r="E234" s="71">
        <v>915</v>
      </c>
      <c r="F234" s="103">
        <v>95</v>
      </c>
      <c r="G234" s="69">
        <f t="shared" si="30"/>
        <v>1010</v>
      </c>
      <c r="H234" s="70">
        <f t="shared" si="31"/>
        <v>1006.5000000000001</v>
      </c>
      <c r="I234" s="46">
        <f>I233</f>
        <v>22000</v>
      </c>
      <c r="J234" s="133">
        <f t="shared" si="39"/>
        <v>22220000</v>
      </c>
      <c r="K234" s="134">
        <f t="shared" si="36"/>
        <v>23553200</v>
      </c>
      <c r="L234" s="135">
        <f t="shared" si="37"/>
        <v>49000</v>
      </c>
      <c r="M234" s="136">
        <f t="shared" si="38"/>
        <v>2818200.0000000005</v>
      </c>
      <c r="N234" s="3"/>
      <c r="R234" s="2"/>
    </row>
    <row r="235" spans="1:18" ht="16.5">
      <c r="A235" s="46">
        <v>234</v>
      </c>
      <c r="B235" s="11">
        <v>4105</v>
      </c>
      <c r="C235" s="11">
        <v>41</v>
      </c>
      <c r="D235" s="100" t="s">
        <v>40</v>
      </c>
      <c r="E235" s="71">
        <v>804</v>
      </c>
      <c r="F235" s="103">
        <v>51</v>
      </c>
      <c r="G235" s="69">
        <f t="shared" si="30"/>
        <v>855</v>
      </c>
      <c r="H235" s="70">
        <f t="shared" si="31"/>
        <v>884.40000000000009</v>
      </c>
      <c r="I235" s="46">
        <f>I234</f>
        <v>22000</v>
      </c>
      <c r="J235" s="133">
        <f t="shared" si="39"/>
        <v>18810000</v>
      </c>
      <c r="K235" s="134">
        <f t="shared" si="36"/>
        <v>19938600</v>
      </c>
      <c r="L235" s="135">
        <f t="shared" si="37"/>
        <v>41500</v>
      </c>
      <c r="M235" s="136">
        <f t="shared" si="38"/>
        <v>2476320.0000000005</v>
      </c>
      <c r="N235" s="3"/>
      <c r="R235" s="2"/>
    </row>
    <row r="236" spans="1:18" ht="16.5">
      <c r="A236" s="46">
        <v>235</v>
      </c>
      <c r="B236" s="11">
        <v>4106</v>
      </c>
      <c r="C236" s="11">
        <v>41</v>
      </c>
      <c r="D236" s="100" t="s">
        <v>40</v>
      </c>
      <c r="E236" s="71">
        <v>804</v>
      </c>
      <c r="F236" s="103">
        <v>51</v>
      </c>
      <c r="G236" s="69">
        <f t="shared" si="30"/>
        <v>855</v>
      </c>
      <c r="H236" s="70">
        <f t="shared" si="31"/>
        <v>884.40000000000009</v>
      </c>
      <c r="I236" s="46">
        <f>I235</f>
        <v>22000</v>
      </c>
      <c r="J236" s="133">
        <f t="shared" si="39"/>
        <v>18810000</v>
      </c>
      <c r="K236" s="134">
        <f t="shared" si="36"/>
        <v>19938600</v>
      </c>
      <c r="L236" s="135">
        <f t="shared" si="37"/>
        <v>41500</v>
      </c>
      <c r="M236" s="136">
        <f t="shared" si="38"/>
        <v>2476320.0000000005</v>
      </c>
      <c r="N236" s="3"/>
      <c r="R236" s="2"/>
    </row>
    <row r="237" spans="1:18" ht="16.5">
      <c r="A237" s="46">
        <v>236</v>
      </c>
      <c r="B237" s="11">
        <v>4201</v>
      </c>
      <c r="C237" s="11">
        <v>42</v>
      </c>
      <c r="D237" s="100" t="s">
        <v>40</v>
      </c>
      <c r="E237" s="69">
        <v>910</v>
      </c>
      <c r="F237" s="102">
        <v>61</v>
      </c>
      <c r="G237" s="69">
        <f t="shared" si="30"/>
        <v>971</v>
      </c>
      <c r="H237" s="70">
        <f t="shared" si="31"/>
        <v>1001.0000000000001</v>
      </c>
      <c r="I237" s="46">
        <f>I235+50</f>
        <v>22050</v>
      </c>
      <c r="J237" s="133">
        <f t="shared" si="39"/>
        <v>21410550</v>
      </c>
      <c r="K237" s="134">
        <f t="shared" si="36"/>
        <v>22695183</v>
      </c>
      <c r="L237" s="135">
        <f t="shared" si="37"/>
        <v>47500</v>
      </c>
      <c r="M237" s="136">
        <f t="shared" si="38"/>
        <v>2802800.0000000005</v>
      </c>
      <c r="N237" s="3"/>
      <c r="R237" s="2"/>
    </row>
    <row r="238" spans="1:18" ht="16.5">
      <c r="A238" s="46">
        <v>237</v>
      </c>
      <c r="B238" s="11">
        <v>4202</v>
      </c>
      <c r="C238" s="11">
        <v>42</v>
      </c>
      <c r="D238" s="100" t="s">
        <v>11</v>
      </c>
      <c r="E238" s="71">
        <v>670</v>
      </c>
      <c r="F238" s="103">
        <v>37</v>
      </c>
      <c r="G238" s="69">
        <f t="shared" si="30"/>
        <v>707</v>
      </c>
      <c r="H238" s="70">
        <f t="shared" si="31"/>
        <v>737.00000000000011</v>
      </c>
      <c r="I238" s="46">
        <f>I237</f>
        <v>22050</v>
      </c>
      <c r="J238" s="133">
        <f t="shared" si="39"/>
        <v>15589350</v>
      </c>
      <c r="K238" s="134">
        <f t="shared" si="36"/>
        <v>16524711</v>
      </c>
      <c r="L238" s="135">
        <f t="shared" si="37"/>
        <v>34500</v>
      </c>
      <c r="M238" s="136">
        <f t="shared" si="38"/>
        <v>2063600.0000000002</v>
      </c>
      <c r="N238" s="3"/>
      <c r="R238" s="2"/>
    </row>
    <row r="239" spans="1:18" ht="16.5">
      <c r="A239" s="46">
        <v>238</v>
      </c>
      <c r="B239" s="11">
        <v>4203</v>
      </c>
      <c r="C239" s="11">
        <v>42</v>
      </c>
      <c r="D239" s="100" t="s">
        <v>11</v>
      </c>
      <c r="E239" s="71">
        <v>697</v>
      </c>
      <c r="F239" s="103">
        <v>37</v>
      </c>
      <c r="G239" s="69">
        <f t="shared" si="30"/>
        <v>734</v>
      </c>
      <c r="H239" s="70">
        <f t="shared" si="31"/>
        <v>766.7</v>
      </c>
      <c r="I239" s="46">
        <f>I238</f>
        <v>22050</v>
      </c>
      <c r="J239" s="133">
        <f t="shared" si="39"/>
        <v>16184700</v>
      </c>
      <c r="K239" s="134">
        <f t="shared" si="36"/>
        <v>17155782</v>
      </c>
      <c r="L239" s="135">
        <f t="shared" si="37"/>
        <v>35500</v>
      </c>
      <c r="M239" s="136">
        <f t="shared" si="38"/>
        <v>2146760</v>
      </c>
      <c r="N239" s="3"/>
      <c r="R239" s="2"/>
    </row>
    <row r="240" spans="1:18" ht="16.5">
      <c r="A240" s="46">
        <v>239</v>
      </c>
      <c r="B240" s="11">
        <v>4204</v>
      </c>
      <c r="C240" s="11">
        <v>42</v>
      </c>
      <c r="D240" s="100" t="s">
        <v>40</v>
      </c>
      <c r="E240" s="71">
        <v>915</v>
      </c>
      <c r="F240" s="103">
        <v>95</v>
      </c>
      <c r="G240" s="69">
        <f t="shared" si="30"/>
        <v>1010</v>
      </c>
      <c r="H240" s="70">
        <f t="shared" si="31"/>
        <v>1006.5000000000001</v>
      </c>
      <c r="I240" s="46">
        <f>I239</f>
        <v>22050</v>
      </c>
      <c r="J240" s="133">
        <f t="shared" si="39"/>
        <v>22270500</v>
      </c>
      <c r="K240" s="134">
        <f t="shared" si="36"/>
        <v>23606730</v>
      </c>
      <c r="L240" s="135">
        <f t="shared" si="37"/>
        <v>49000</v>
      </c>
      <c r="M240" s="136">
        <f t="shared" si="38"/>
        <v>2818200.0000000005</v>
      </c>
      <c r="N240" s="3"/>
      <c r="R240" s="2"/>
    </row>
    <row r="241" spans="1:18" ht="16.5">
      <c r="A241" s="46">
        <v>240</v>
      </c>
      <c r="B241" s="11">
        <v>4205</v>
      </c>
      <c r="C241" s="11">
        <v>42</v>
      </c>
      <c r="D241" s="100" t="s">
        <v>40</v>
      </c>
      <c r="E241" s="71">
        <v>804</v>
      </c>
      <c r="F241" s="103">
        <v>51</v>
      </c>
      <c r="G241" s="69">
        <f t="shared" si="30"/>
        <v>855</v>
      </c>
      <c r="H241" s="70">
        <f t="shared" si="31"/>
        <v>884.40000000000009</v>
      </c>
      <c r="I241" s="46">
        <f>I240</f>
        <v>22050</v>
      </c>
      <c r="J241" s="133">
        <f t="shared" si="39"/>
        <v>18852750</v>
      </c>
      <c r="K241" s="134">
        <f t="shared" si="36"/>
        <v>19983915</v>
      </c>
      <c r="L241" s="135">
        <f t="shared" si="37"/>
        <v>41500</v>
      </c>
      <c r="M241" s="136">
        <f t="shared" si="38"/>
        <v>2476320.0000000005</v>
      </c>
      <c r="N241" s="3"/>
      <c r="R241" s="2"/>
    </row>
    <row r="242" spans="1:18" ht="16.5">
      <c r="A242" s="46">
        <v>241</v>
      </c>
      <c r="B242" s="11">
        <v>4206</v>
      </c>
      <c r="C242" s="11">
        <v>42</v>
      </c>
      <c r="D242" s="100" t="s">
        <v>40</v>
      </c>
      <c r="E242" s="71">
        <v>804</v>
      </c>
      <c r="F242" s="103">
        <v>51</v>
      </c>
      <c r="G242" s="69">
        <f t="shared" si="30"/>
        <v>855</v>
      </c>
      <c r="H242" s="70">
        <f t="shared" si="31"/>
        <v>884.40000000000009</v>
      </c>
      <c r="I242" s="46">
        <f>I241</f>
        <v>22050</v>
      </c>
      <c r="J242" s="133">
        <f t="shared" ref="J242:J247" si="40">G242*I242</f>
        <v>18852750</v>
      </c>
      <c r="K242" s="134">
        <f t="shared" ref="K242:K247" si="41">ROUND(J242*1.06,0)</f>
        <v>19983915</v>
      </c>
      <c r="L242" s="135">
        <f t="shared" ref="L242:L247" si="42">MROUND((K242*0.025/12),500)</f>
        <v>41500</v>
      </c>
      <c r="M242" s="136">
        <f t="shared" ref="M242:M247" si="43">H242*2800</f>
        <v>2476320.0000000005</v>
      </c>
      <c r="N242" s="3"/>
      <c r="R242" s="2"/>
    </row>
    <row r="243" spans="1:18" ht="16.5">
      <c r="A243" s="46">
        <v>242</v>
      </c>
      <c r="B243" s="11">
        <v>4301</v>
      </c>
      <c r="C243" s="11">
        <v>43</v>
      </c>
      <c r="D243" s="100" t="s">
        <v>40</v>
      </c>
      <c r="E243" s="69">
        <v>910</v>
      </c>
      <c r="F243" s="102">
        <v>61</v>
      </c>
      <c r="G243" s="69">
        <f t="shared" si="30"/>
        <v>971</v>
      </c>
      <c r="H243" s="70">
        <f t="shared" si="31"/>
        <v>1001.0000000000001</v>
      </c>
      <c r="I243" s="46">
        <f>I241+50</f>
        <v>22100</v>
      </c>
      <c r="J243" s="133">
        <f t="shared" si="40"/>
        <v>21459100</v>
      </c>
      <c r="K243" s="134">
        <f t="shared" si="41"/>
        <v>22746646</v>
      </c>
      <c r="L243" s="135">
        <f t="shared" si="42"/>
        <v>47500</v>
      </c>
      <c r="M243" s="136">
        <f t="shared" si="43"/>
        <v>2802800.0000000005</v>
      </c>
      <c r="N243" s="3"/>
      <c r="R243" s="2"/>
    </row>
    <row r="244" spans="1:18" ht="16.5">
      <c r="A244" s="46">
        <v>243</v>
      </c>
      <c r="B244" s="11">
        <v>4302</v>
      </c>
      <c r="C244" s="11">
        <v>43</v>
      </c>
      <c r="D244" s="100" t="s">
        <v>11</v>
      </c>
      <c r="E244" s="71">
        <v>670</v>
      </c>
      <c r="F244" s="103">
        <v>37</v>
      </c>
      <c r="G244" s="69">
        <f t="shared" si="30"/>
        <v>707</v>
      </c>
      <c r="H244" s="70">
        <f t="shared" si="31"/>
        <v>737.00000000000011</v>
      </c>
      <c r="I244" s="46">
        <f>I243</f>
        <v>22100</v>
      </c>
      <c r="J244" s="133">
        <f t="shared" si="40"/>
        <v>15624700</v>
      </c>
      <c r="K244" s="134">
        <f t="shared" si="41"/>
        <v>16562182</v>
      </c>
      <c r="L244" s="135">
        <f t="shared" si="42"/>
        <v>34500</v>
      </c>
      <c r="M244" s="136">
        <f t="shared" si="43"/>
        <v>2063600.0000000002</v>
      </c>
      <c r="N244" s="3"/>
      <c r="R244" s="2"/>
    </row>
    <row r="245" spans="1:18" ht="16.5">
      <c r="A245" s="46">
        <v>244</v>
      </c>
      <c r="B245" s="11">
        <v>4304</v>
      </c>
      <c r="C245" s="11">
        <v>43</v>
      </c>
      <c r="D245" s="100" t="s">
        <v>40</v>
      </c>
      <c r="E245" s="71">
        <v>915</v>
      </c>
      <c r="F245" s="103">
        <v>95</v>
      </c>
      <c r="G245" s="69">
        <f t="shared" si="30"/>
        <v>1010</v>
      </c>
      <c r="H245" s="70">
        <f t="shared" si="31"/>
        <v>1006.5000000000001</v>
      </c>
      <c r="I245" s="46">
        <f>I244</f>
        <v>22100</v>
      </c>
      <c r="J245" s="133">
        <f t="shared" si="40"/>
        <v>22321000</v>
      </c>
      <c r="K245" s="134">
        <f t="shared" si="41"/>
        <v>23660260</v>
      </c>
      <c r="L245" s="135">
        <f t="shared" si="42"/>
        <v>49500</v>
      </c>
      <c r="M245" s="136">
        <f t="shared" si="43"/>
        <v>2818200.0000000005</v>
      </c>
      <c r="N245" s="3"/>
      <c r="R245" s="2"/>
    </row>
    <row r="246" spans="1:18" ht="16.5">
      <c r="A246" s="46">
        <v>245</v>
      </c>
      <c r="B246" s="11">
        <v>4305</v>
      </c>
      <c r="C246" s="11">
        <v>43</v>
      </c>
      <c r="D246" s="100" t="s">
        <v>40</v>
      </c>
      <c r="E246" s="71">
        <v>804</v>
      </c>
      <c r="F246" s="103">
        <v>51</v>
      </c>
      <c r="G246" s="69">
        <f t="shared" si="30"/>
        <v>855</v>
      </c>
      <c r="H246" s="70">
        <f t="shared" si="31"/>
        <v>884.40000000000009</v>
      </c>
      <c r="I246" s="46">
        <f>I245</f>
        <v>22100</v>
      </c>
      <c r="J246" s="133">
        <f t="shared" si="40"/>
        <v>18895500</v>
      </c>
      <c r="K246" s="134">
        <f t="shared" si="41"/>
        <v>20029230</v>
      </c>
      <c r="L246" s="135">
        <f t="shared" si="42"/>
        <v>41500</v>
      </c>
      <c r="M246" s="136">
        <f t="shared" si="43"/>
        <v>2476320.0000000005</v>
      </c>
      <c r="N246" s="3"/>
      <c r="R246" s="2"/>
    </row>
    <row r="247" spans="1:18" ht="16.5">
      <c r="A247" s="46">
        <v>246</v>
      </c>
      <c r="B247" s="11">
        <v>4306</v>
      </c>
      <c r="C247" s="11">
        <v>43</v>
      </c>
      <c r="D247" s="100" t="s">
        <v>40</v>
      </c>
      <c r="E247" s="71">
        <v>804</v>
      </c>
      <c r="F247" s="103">
        <v>51</v>
      </c>
      <c r="G247" s="69">
        <f t="shared" ref="G247:G253" si="44">E247+F247</f>
        <v>855</v>
      </c>
      <c r="H247" s="70">
        <f t="shared" ref="H247:H253" si="45">E247*1.1</f>
        <v>884.40000000000009</v>
      </c>
      <c r="I247" s="46">
        <f>I246</f>
        <v>22100</v>
      </c>
      <c r="J247" s="133">
        <f t="shared" si="40"/>
        <v>18895500</v>
      </c>
      <c r="K247" s="134">
        <f t="shared" si="41"/>
        <v>20029230</v>
      </c>
      <c r="L247" s="135">
        <f t="shared" si="42"/>
        <v>41500</v>
      </c>
      <c r="M247" s="136">
        <f t="shared" si="43"/>
        <v>2476320.0000000005</v>
      </c>
      <c r="N247" s="3"/>
      <c r="R247" s="2"/>
    </row>
    <row r="248" spans="1:18" ht="16.5">
      <c r="A248" s="46">
        <v>247</v>
      </c>
      <c r="B248" s="11">
        <v>4401</v>
      </c>
      <c r="C248" s="11">
        <v>44</v>
      </c>
      <c r="D248" s="100" t="s">
        <v>40</v>
      </c>
      <c r="E248" s="69">
        <v>910</v>
      </c>
      <c r="F248" s="102">
        <v>61</v>
      </c>
      <c r="G248" s="69">
        <f t="shared" si="44"/>
        <v>971</v>
      </c>
      <c r="H248" s="70">
        <f t="shared" si="45"/>
        <v>1001.0000000000001</v>
      </c>
      <c r="I248" s="46">
        <f>I246+50</f>
        <v>22150</v>
      </c>
      <c r="J248" s="133">
        <f t="shared" si="39"/>
        <v>21507650</v>
      </c>
      <c r="K248" s="134">
        <f t="shared" si="36"/>
        <v>22798109</v>
      </c>
      <c r="L248" s="135">
        <f t="shared" si="37"/>
        <v>47500</v>
      </c>
      <c r="M248" s="136">
        <f t="shared" si="38"/>
        <v>2802800.0000000005</v>
      </c>
      <c r="N248" s="3"/>
      <c r="R248" s="2"/>
    </row>
    <row r="249" spans="1:18" ht="16.5">
      <c r="A249" s="46">
        <v>248</v>
      </c>
      <c r="B249" s="11">
        <v>4402</v>
      </c>
      <c r="C249" s="11">
        <v>44</v>
      </c>
      <c r="D249" s="100" t="s">
        <v>11</v>
      </c>
      <c r="E249" s="71">
        <v>670</v>
      </c>
      <c r="F249" s="103">
        <v>37</v>
      </c>
      <c r="G249" s="69">
        <f t="shared" si="44"/>
        <v>707</v>
      </c>
      <c r="H249" s="70">
        <f t="shared" si="45"/>
        <v>737.00000000000011</v>
      </c>
      <c r="I249" s="46">
        <f>I248</f>
        <v>22150</v>
      </c>
      <c r="J249" s="133">
        <f t="shared" si="39"/>
        <v>15660050</v>
      </c>
      <c r="K249" s="134">
        <f t="shared" si="36"/>
        <v>16599653</v>
      </c>
      <c r="L249" s="135">
        <f t="shared" si="37"/>
        <v>34500</v>
      </c>
      <c r="M249" s="136">
        <f t="shared" si="38"/>
        <v>2063600.0000000002</v>
      </c>
      <c r="N249" s="3"/>
      <c r="R249" s="2"/>
    </row>
    <row r="250" spans="1:18" ht="16.5">
      <c r="A250" s="46">
        <v>249</v>
      </c>
      <c r="B250" s="11">
        <v>4403</v>
      </c>
      <c r="C250" s="11">
        <v>44</v>
      </c>
      <c r="D250" s="100" t="s">
        <v>11</v>
      </c>
      <c r="E250" s="71">
        <v>697</v>
      </c>
      <c r="F250" s="103">
        <v>37</v>
      </c>
      <c r="G250" s="69">
        <f t="shared" si="44"/>
        <v>734</v>
      </c>
      <c r="H250" s="70">
        <f t="shared" si="45"/>
        <v>766.7</v>
      </c>
      <c r="I250" s="46">
        <f>I249</f>
        <v>22150</v>
      </c>
      <c r="J250" s="133">
        <f t="shared" si="39"/>
        <v>16258100</v>
      </c>
      <c r="K250" s="134">
        <f t="shared" si="36"/>
        <v>17233586</v>
      </c>
      <c r="L250" s="135">
        <f t="shared" si="37"/>
        <v>36000</v>
      </c>
      <c r="M250" s="136">
        <f t="shared" si="38"/>
        <v>2146760</v>
      </c>
      <c r="N250" s="3"/>
      <c r="R250" s="2"/>
    </row>
    <row r="251" spans="1:18" ht="16.5">
      <c r="A251" s="46">
        <v>250</v>
      </c>
      <c r="B251" s="11">
        <v>4404</v>
      </c>
      <c r="C251" s="11">
        <v>44</v>
      </c>
      <c r="D251" s="100" t="s">
        <v>40</v>
      </c>
      <c r="E251" s="71">
        <v>915</v>
      </c>
      <c r="F251" s="103">
        <v>95</v>
      </c>
      <c r="G251" s="69">
        <f t="shared" si="44"/>
        <v>1010</v>
      </c>
      <c r="H251" s="70">
        <f t="shared" si="45"/>
        <v>1006.5000000000001</v>
      </c>
      <c r="I251" s="46">
        <f>I250</f>
        <v>22150</v>
      </c>
      <c r="J251" s="133">
        <f t="shared" si="39"/>
        <v>22371500</v>
      </c>
      <c r="K251" s="134">
        <f t="shared" si="36"/>
        <v>23713790</v>
      </c>
      <c r="L251" s="135">
        <f t="shared" si="37"/>
        <v>49500</v>
      </c>
      <c r="M251" s="136">
        <f t="shared" si="38"/>
        <v>2818200.0000000005</v>
      </c>
      <c r="N251" s="3"/>
      <c r="R251" s="2"/>
    </row>
    <row r="252" spans="1:18" ht="16.5">
      <c r="A252" s="46">
        <v>251</v>
      </c>
      <c r="B252" s="11">
        <v>4405</v>
      </c>
      <c r="C252" s="11">
        <v>44</v>
      </c>
      <c r="D252" s="100" t="s">
        <v>40</v>
      </c>
      <c r="E252" s="71">
        <v>804</v>
      </c>
      <c r="F252" s="103">
        <v>51</v>
      </c>
      <c r="G252" s="69">
        <f t="shared" si="44"/>
        <v>855</v>
      </c>
      <c r="H252" s="70">
        <f t="shared" si="45"/>
        <v>884.40000000000009</v>
      </c>
      <c r="I252" s="46">
        <f>I251</f>
        <v>22150</v>
      </c>
      <c r="J252" s="133">
        <f t="shared" si="39"/>
        <v>18938250</v>
      </c>
      <c r="K252" s="134">
        <f t="shared" si="36"/>
        <v>20074545</v>
      </c>
      <c r="L252" s="135">
        <f t="shared" si="37"/>
        <v>42000</v>
      </c>
      <c r="M252" s="136">
        <f t="shared" si="38"/>
        <v>2476320.0000000005</v>
      </c>
      <c r="N252" s="3"/>
      <c r="R252" s="2"/>
    </row>
    <row r="253" spans="1:18" ht="16.5">
      <c r="A253" s="46">
        <v>252</v>
      </c>
      <c r="B253" s="11">
        <v>4406</v>
      </c>
      <c r="C253" s="11">
        <v>44</v>
      </c>
      <c r="D253" s="100" t="s">
        <v>40</v>
      </c>
      <c r="E253" s="71">
        <v>804</v>
      </c>
      <c r="F253" s="103">
        <v>51</v>
      </c>
      <c r="G253" s="69">
        <f t="shared" si="44"/>
        <v>855</v>
      </c>
      <c r="H253" s="70">
        <f t="shared" si="45"/>
        <v>884.40000000000009</v>
      </c>
      <c r="I253" s="46">
        <f>I252</f>
        <v>22150</v>
      </c>
      <c r="J253" s="133">
        <f t="shared" si="39"/>
        <v>18938250</v>
      </c>
      <c r="K253" s="134">
        <f t="shared" si="36"/>
        <v>20074545</v>
      </c>
      <c r="L253" s="135">
        <f t="shared" si="37"/>
        <v>42000</v>
      </c>
      <c r="M253" s="136">
        <f t="shared" si="38"/>
        <v>2476320.0000000005</v>
      </c>
      <c r="N253" s="3"/>
      <c r="R253" s="2"/>
    </row>
    <row r="254" spans="1:18" s="30" customFormat="1" ht="16.5">
      <c r="A254" s="107" t="s">
        <v>3</v>
      </c>
      <c r="B254" s="108"/>
      <c r="C254" s="108"/>
      <c r="D254" s="109"/>
      <c r="E254" s="72">
        <f t="shared" ref="E254:H254" si="46">SUM(E2:E253)</f>
        <v>202432</v>
      </c>
      <c r="F254" s="72">
        <f t="shared" si="46"/>
        <v>14082</v>
      </c>
      <c r="G254" s="72">
        <f t="shared" si="46"/>
        <v>216514</v>
      </c>
      <c r="H254" s="72">
        <f t="shared" si="46"/>
        <v>222675.19999999981</v>
      </c>
      <c r="I254" s="137"/>
      <c r="J254" s="138">
        <f t="shared" ref="J254:K254" si="47">SUM(J2:J253)</f>
        <v>4565830400</v>
      </c>
      <c r="K254" s="139">
        <f t="shared" si="47"/>
        <v>4839780224</v>
      </c>
      <c r="L254" s="140"/>
      <c r="M254" s="138">
        <f>SUM(M2:M253)</f>
        <v>623490560.00000012</v>
      </c>
    </row>
    <row r="256" spans="1:18">
      <c r="O256" s="145">
        <f>H254*2800</f>
        <v>623490559.9999994</v>
      </c>
    </row>
  </sheetData>
  <mergeCells count="1">
    <mergeCell ref="A254:D254"/>
  </mergeCells>
  <phoneticPr fontId="13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CB0735-CCBB-4A86-9CAF-EE343CABF7B4}">
  <dimension ref="A1:M12"/>
  <sheetViews>
    <sheetView zoomScaleNormal="100" workbookViewId="0">
      <selection activeCell="E2" sqref="E2"/>
    </sheetView>
  </sheetViews>
  <sheetFormatPr defaultRowHeight="15"/>
  <cols>
    <col min="3" max="3" width="18.5703125" style="1" customWidth="1"/>
    <col min="4" max="4" width="10.42578125" style="1" customWidth="1"/>
    <col min="5" max="5" width="15.140625" style="1" bestFit="1" customWidth="1"/>
    <col min="6" max="6" width="11.85546875" style="1" bestFit="1" customWidth="1"/>
    <col min="7" max="7" width="19.28515625" style="1" customWidth="1"/>
    <col min="8" max="8" width="21" style="1" customWidth="1"/>
    <col min="9" max="9" width="16.85546875" style="1" bestFit="1" customWidth="1"/>
    <col min="10" max="10" width="19.28515625" style="1" customWidth="1"/>
    <col min="12" max="12" width="15.28515625" bestFit="1" customWidth="1"/>
  </cols>
  <sheetData>
    <row r="1" spans="1:13" s="10" customFormat="1" ht="21" customHeight="1">
      <c r="A1" s="104"/>
      <c r="B1" s="105" t="s">
        <v>45</v>
      </c>
      <c r="C1" s="105" t="s">
        <v>9</v>
      </c>
      <c r="D1" s="105" t="s">
        <v>4</v>
      </c>
      <c r="E1" s="105" t="s">
        <v>5</v>
      </c>
      <c r="F1" s="105" t="s">
        <v>6</v>
      </c>
      <c r="G1" s="105" t="s">
        <v>7</v>
      </c>
      <c r="H1" s="105" t="s">
        <v>8</v>
      </c>
      <c r="I1" s="5"/>
      <c r="J1" s="5"/>
      <c r="K1" s="5"/>
      <c r="L1" s="5"/>
      <c r="M1" s="5"/>
    </row>
    <row r="2" spans="1:13" s="10" customFormat="1" ht="57.75" customHeight="1">
      <c r="B2" s="106">
        <v>1</v>
      </c>
      <c r="C2" s="25" t="s">
        <v>44</v>
      </c>
      <c r="D2" s="106">
        <f>78+174</f>
        <v>252</v>
      </c>
      <c r="E2" s="72">
        <v>216514</v>
      </c>
      <c r="F2" s="143">
        <v>222675</v>
      </c>
      <c r="G2" s="144">
        <f>'Tower 1'!J254</f>
        <v>4565830400</v>
      </c>
      <c r="H2" s="144">
        <f>'Tower 1'!K254</f>
        <v>4839780224</v>
      </c>
      <c r="I2" s="5"/>
      <c r="J2" s="5"/>
      <c r="K2" s="5"/>
      <c r="L2" s="5"/>
      <c r="M2" s="5"/>
    </row>
    <row r="3" spans="1:13" s="10" customFormat="1">
      <c r="G3" s="5"/>
      <c r="H3" s="5"/>
      <c r="I3" s="5"/>
      <c r="J3" s="6"/>
      <c r="K3" s="5"/>
      <c r="L3" s="5"/>
      <c r="M3" s="5"/>
    </row>
    <row r="4" spans="1:13" s="10" customFormat="1">
      <c r="G4" s="5"/>
      <c r="H4" s="5"/>
      <c r="I4" s="5"/>
      <c r="J4" s="5"/>
      <c r="K4" s="5"/>
      <c r="L4" s="5"/>
      <c r="M4" s="5"/>
    </row>
    <row r="5" spans="1:13" s="10" customFormat="1" ht="16.5">
      <c r="C5" s="14"/>
      <c r="E5" s="15"/>
      <c r="F5" s="15"/>
      <c r="G5" s="16"/>
      <c r="H5" s="16"/>
      <c r="I5" s="5"/>
      <c r="J5" s="12"/>
      <c r="K5" s="5"/>
      <c r="L5" s="5"/>
      <c r="M5" s="5"/>
    </row>
    <row r="6" spans="1:13" s="5" customFormat="1" ht="16.5">
      <c r="A6" s="27"/>
      <c r="B6" s="27"/>
      <c r="C6" s="28"/>
      <c r="D6" s="27"/>
      <c r="E6" s="29"/>
      <c r="F6" s="29"/>
      <c r="G6" s="20"/>
      <c r="H6" s="20"/>
      <c r="J6" s="12"/>
    </row>
    <row r="7" spans="1:13" s="10" customFormat="1" ht="15.75">
      <c r="A7" s="31"/>
      <c r="B7" s="31"/>
      <c r="C7" s="31"/>
      <c r="D7" s="21"/>
      <c r="E7" s="22"/>
      <c r="F7" s="22"/>
      <c r="G7" s="23"/>
      <c r="H7" s="23"/>
      <c r="I7" s="5"/>
      <c r="J7" s="13"/>
      <c r="K7" s="5"/>
      <c r="L7" s="5"/>
      <c r="M7" s="5"/>
    </row>
    <row r="8" spans="1:13" s="10" customFormat="1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</row>
    <row r="9" spans="1:13" s="10" customFormat="1">
      <c r="G9" s="5"/>
      <c r="H9" s="5"/>
      <c r="I9" s="5"/>
      <c r="J9" s="5"/>
    </row>
    <row r="10" spans="1:13" s="10" customFormat="1" ht="16.5">
      <c r="C10" s="14"/>
      <c r="E10" s="15"/>
      <c r="F10" s="15"/>
      <c r="G10" s="16"/>
      <c r="H10" s="16"/>
      <c r="I10" s="5"/>
      <c r="J10" s="17"/>
    </row>
    <row r="11" spans="1:13" s="5" customFormat="1" ht="16.5">
      <c r="C11" s="18"/>
      <c r="E11" s="19"/>
      <c r="F11" s="19"/>
      <c r="G11" s="20"/>
      <c r="H11" s="20"/>
      <c r="J11" s="17"/>
    </row>
    <row r="12" spans="1:13" s="10" customFormat="1" ht="15.75">
      <c r="A12" s="31"/>
      <c r="B12" s="31"/>
      <c r="C12" s="31"/>
      <c r="D12" s="21"/>
      <c r="E12" s="22"/>
      <c r="F12" s="22"/>
      <c r="G12" s="23"/>
      <c r="H12" s="23"/>
      <c r="I12" s="5"/>
      <c r="J12" s="24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398FBA-0B15-44AF-A107-08E97B586124}">
  <dimension ref="B1:I156"/>
  <sheetViews>
    <sheetView topLeftCell="B31" zoomScaleNormal="100" workbookViewId="0">
      <selection activeCell="F39" sqref="F39"/>
    </sheetView>
  </sheetViews>
  <sheetFormatPr defaultRowHeight="16.5"/>
  <cols>
    <col min="1" max="1" width="14.5703125" style="49" customWidth="1"/>
    <col min="2" max="2" width="6.7109375" style="49" customWidth="1"/>
    <col min="3" max="3" width="17.85546875" style="49" customWidth="1"/>
    <col min="4" max="4" width="4.140625" style="49" customWidth="1"/>
    <col min="5" max="5" width="8.7109375" style="49" customWidth="1"/>
    <col min="6" max="6" width="7" style="49" customWidth="1"/>
    <col min="7" max="7" width="6.5703125" style="49" customWidth="1"/>
    <col min="8" max="8" width="5.42578125" style="49" customWidth="1"/>
    <col min="9" max="9" width="6.140625" style="49" customWidth="1"/>
    <col min="10" max="11" width="9.140625" style="49"/>
    <col min="12" max="12" width="9.5703125" style="49" bestFit="1" customWidth="1"/>
    <col min="13" max="22" width="9.140625" style="49"/>
    <col min="23" max="23" width="10.85546875" style="49" bestFit="1" customWidth="1"/>
    <col min="24" max="30" width="9.140625" style="49"/>
    <col min="31" max="31" width="9.5703125" style="49" bestFit="1" customWidth="1"/>
    <col min="32" max="35" width="9.140625" style="49"/>
    <col min="36" max="36" width="13.5703125" style="49" bestFit="1" customWidth="1"/>
    <col min="37" max="16384" width="9.140625" style="49"/>
  </cols>
  <sheetData>
    <row r="1" ht="16.5" customHeight="1"/>
    <row r="3" ht="18" customHeight="1"/>
    <row r="5" ht="16.5" customHeight="1"/>
    <row r="6" ht="16.5" customHeight="1"/>
    <row r="7" ht="16.5" customHeight="1"/>
    <row r="8" ht="16.5" customHeight="1"/>
    <row r="9" ht="16.5" customHeight="1"/>
    <row r="10" ht="16.5" customHeight="1"/>
    <row r="11" ht="16.5" customHeight="1"/>
    <row r="12" ht="16.5" customHeight="1"/>
    <row r="13" ht="16.5" customHeight="1"/>
    <row r="14" ht="16.5" customHeight="1"/>
    <row r="15" ht="16.5" customHeight="1"/>
    <row r="16" ht="16.5" customHeight="1"/>
    <row r="17" spans="2:9" ht="16.5" customHeight="1"/>
    <row r="18" spans="2:9" ht="16.5" customHeight="1"/>
    <row r="19" spans="2:9" ht="23.25" customHeight="1"/>
    <row r="20" spans="2:9" ht="16.5" customHeight="1">
      <c r="D20" s="50"/>
      <c r="E20" s="50"/>
      <c r="F20" s="50"/>
      <c r="G20" s="50"/>
      <c r="H20" s="51"/>
      <c r="I20" s="51"/>
    </row>
    <row r="21" spans="2:9" ht="16.5" customHeight="1">
      <c r="D21" s="52"/>
      <c r="E21" s="52"/>
      <c r="F21" s="52"/>
      <c r="G21" s="53"/>
      <c r="H21" s="52"/>
      <c r="I21" s="52"/>
    </row>
    <row r="22" spans="2:9" ht="16.5" customHeight="1">
      <c r="B22" s="55"/>
      <c r="C22" s="55"/>
      <c r="D22" s="55"/>
      <c r="E22" s="55"/>
      <c r="F22" s="55"/>
      <c r="G22" s="53"/>
      <c r="H22" s="52"/>
      <c r="I22" s="52"/>
    </row>
    <row r="23" spans="2:9" ht="16.5" customHeight="1">
      <c r="B23" s="56"/>
      <c r="C23" s="56"/>
      <c r="D23" s="56"/>
      <c r="E23" s="57"/>
      <c r="F23" s="56"/>
      <c r="G23" s="56"/>
      <c r="H23" s="52"/>
      <c r="I23" s="52"/>
    </row>
    <row r="24" spans="2:9" ht="16.5" customHeight="1">
      <c r="B24" s="56"/>
      <c r="C24" s="56"/>
      <c r="D24" s="56"/>
      <c r="E24" s="57"/>
      <c r="F24" s="56"/>
      <c r="G24" s="56"/>
      <c r="H24" s="52"/>
      <c r="I24" s="52"/>
    </row>
    <row r="25" spans="2:9" ht="16.5" customHeight="1">
      <c r="B25" s="56"/>
      <c r="C25" s="56"/>
      <c r="D25" s="56"/>
      <c r="E25" s="57"/>
      <c r="F25" s="56"/>
      <c r="G25" s="56"/>
      <c r="H25" s="54"/>
      <c r="I25" s="54"/>
    </row>
    <row r="26" spans="2:9" ht="16.5" customHeight="1">
      <c r="B26" s="56"/>
      <c r="C26" s="56"/>
      <c r="D26" s="56"/>
      <c r="E26" s="57"/>
      <c r="F26" s="56"/>
      <c r="G26" s="56"/>
    </row>
    <row r="27" spans="2:9" ht="16.5" customHeight="1">
      <c r="B27" s="56"/>
      <c r="C27" s="56"/>
      <c r="D27" s="56"/>
      <c r="E27" s="57"/>
      <c r="F27" s="56"/>
      <c r="G27" s="56"/>
    </row>
    <row r="28" spans="2:9" ht="16.5" customHeight="1">
      <c r="B28" s="56"/>
      <c r="C28" s="56"/>
      <c r="D28" s="56"/>
      <c r="E28" s="57"/>
      <c r="F28" s="56"/>
      <c r="G28" s="56"/>
    </row>
    <row r="29" spans="2:9" ht="23.25" customHeight="1">
      <c r="B29" s="56"/>
      <c r="C29" s="56"/>
      <c r="D29" s="56"/>
      <c r="E29" s="57"/>
      <c r="F29" s="56"/>
      <c r="G29" s="56"/>
    </row>
    <row r="30" spans="2:9" ht="20.25" customHeight="1">
      <c r="F30" s="54"/>
    </row>
    <row r="31" spans="2:9" ht="16.5" customHeight="1"/>
    <row r="32" spans="2:9" ht="16.5" customHeight="1"/>
    <row r="33" spans="4:9" ht="16.5" customHeight="1"/>
    <row r="34" spans="4:9" ht="16.5" customHeight="1"/>
    <row r="35" spans="4:9" ht="16.5" customHeight="1">
      <c r="D35" s="75" t="s">
        <v>34</v>
      </c>
      <c r="E35" s="75" t="s">
        <v>28</v>
      </c>
      <c r="F35" s="75" t="s">
        <v>29</v>
      </c>
      <c r="G35" s="75" t="s">
        <v>30</v>
      </c>
      <c r="H35" s="75" t="s">
        <v>31</v>
      </c>
    </row>
    <row r="36" spans="4:9" ht="16.5" customHeight="1">
      <c r="D36" s="76">
        <v>1</v>
      </c>
      <c r="E36" s="76" t="s">
        <v>35</v>
      </c>
      <c r="F36" s="76">
        <v>62.24</v>
      </c>
      <c r="G36" s="77">
        <f>F36*10.764</f>
        <v>669.95136000000002</v>
      </c>
      <c r="H36" s="76">
        <v>43</v>
      </c>
      <c r="I36" s="76">
        <v>26</v>
      </c>
    </row>
    <row r="37" spans="4:9" ht="16.5" customHeight="1">
      <c r="D37" s="76">
        <v>2</v>
      </c>
      <c r="E37" s="76" t="s">
        <v>36</v>
      </c>
      <c r="F37" s="76">
        <v>64.72</v>
      </c>
      <c r="G37" s="77">
        <f t="shared" ref="G37:G40" si="0">F37*10.764</f>
        <v>696.64607999999998</v>
      </c>
      <c r="H37" s="76">
        <v>35</v>
      </c>
      <c r="I37" s="76">
        <v>17</v>
      </c>
    </row>
    <row r="38" spans="4:9" ht="16.5" customHeight="1">
      <c r="D38" s="76">
        <v>3</v>
      </c>
      <c r="E38" s="76" t="s">
        <v>37</v>
      </c>
      <c r="F38" s="76">
        <v>74.67</v>
      </c>
      <c r="G38" s="77">
        <f t="shared" si="0"/>
        <v>803.74788000000001</v>
      </c>
      <c r="H38" s="76">
        <v>88</v>
      </c>
      <c r="I38" s="76">
        <v>20</v>
      </c>
    </row>
    <row r="39" spans="4:9" ht="16.5" customHeight="1">
      <c r="D39" s="76">
        <v>4</v>
      </c>
      <c r="E39" s="76" t="s">
        <v>38</v>
      </c>
      <c r="F39" s="76">
        <v>84.54</v>
      </c>
      <c r="G39" s="77">
        <f t="shared" si="0"/>
        <v>909.98856000000001</v>
      </c>
      <c r="H39" s="76">
        <v>43</v>
      </c>
      <c r="I39" s="76">
        <v>22</v>
      </c>
    </row>
    <row r="40" spans="4:9" ht="16.5" customHeight="1">
      <c r="D40" s="76">
        <v>5</v>
      </c>
      <c r="E40" s="76" t="s">
        <v>39</v>
      </c>
      <c r="F40" s="76">
        <v>84.99</v>
      </c>
      <c r="G40" s="77">
        <f t="shared" si="0"/>
        <v>914.83235999999988</v>
      </c>
      <c r="H40" s="76">
        <v>43</v>
      </c>
      <c r="I40" s="76">
        <v>27</v>
      </c>
    </row>
    <row r="41" spans="4:9">
      <c r="D41" s="78"/>
      <c r="E41" s="78"/>
      <c r="F41" s="78"/>
      <c r="G41" s="78"/>
      <c r="H41" s="79">
        <f>SUM(H36:H40)</f>
        <v>252</v>
      </c>
      <c r="I41" s="78"/>
    </row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112" ht="16.5" customHeight="1"/>
    <row r="113" ht="16.5" customHeight="1"/>
    <row r="114" ht="16.5" customHeight="1"/>
    <row r="115" ht="16.5" customHeight="1"/>
    <row r="116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Q92"/>
  <sheetViews>
    <sheetView zoomScale="130" zoomScaleNormal="130" workbookViewId="0">
      <selection activeCell="L12" sqref="L12"/>
    </sheetView>
  </sheetViews>
  <sheetFormatPr defaultRowHeight="16.5"/>
  <cols>
    <col min="1" max="1" width="19.42578125" style="33" customWidth="1"/>
    <col min="2" max="2" width="5.85546875" style="34" customWidth="1"/>
    <col min="3" max="3" width="7.85546875" style="34" customWidth="1"/>
    <col min="4" max="4" width="5.85546875" style="35" customWidth="1"/>
    <col min="5" max="5" width="5.28515625" style="34" bestFit="1" customWidth="1"/>
    <col min="6" max="6" width="5.28515625" style="34" customWidth="1"/>
    <col min="7" max="7" width="5.140625" style="50" customWidth="1"/>
    <col min="8" max="8" width="5.42578125" style="50" customWidth="1"/>
    <col min="9" max="9" width="6.85546875" style="34" customWidth="1"/>
    <col min="10" max="10" width="5.7109375" style="34" customWidth="1"/>
    <col min="11" max="11" width="5.85546875" style="34" customWidth="1"/>
    <col min="12" max="12" width="8.42578125" style="34" customWidth="1"/>
    <col min="13" max="13" width="9.42578125" style="33" bestFit="1" customWidth="1"/>
    <col min="14" max="14" width="5" style="34" customWidth="1"/>
    <col min="15" max="15" width="5.42578125" style="34" bestFit="1" customWidth="1"/>
    <col min="16" max="17" width="5.28515625" style="34" bestFit="1" customWidth="1"/>
    <col min="18" max="18" width="11.28515625" style="34" customWidth="1"/>
    <col min="19" max="19" width="14.5703125" style="36" customWidth="1"/>
    <col min="20" max="20" width="3.5703125" style="36" customWidth="1"/>
    <col min="21" max="21" width="8" style="36" customWidth="1"/>
    <col min="22" max="22" width="7.28515625" style="36" customWidth="1"/>
    <col min="23" max="23" width="6.7109375" style="36" customWidth="1"/>
    <col min="24" max="24" width="9.140625" style="34" customWidth="1"/>
    <col min="25" max="25" width="14.85546875" style="36" customWidth="1"/>
    <col min="26" max="26" width="4.42578125" style="36" customWidth="1"/>
    <col min="27" max="27" width="7" style="36" customWidth="1"/>
    <col min="28" max="28" width="5.5703125" style="36" customWidth="1"/>
    <col min="29" max="29" width="7" style="36" customWidth="1"/>
    <col min="30" max="30" width="10.140625" style="34" customWidth="1"/>
    <col min="31" max="31" width="14.7109375" style="36" customWidth="1"/>
    <col min="32" max="32" width="4.140625" style="36" customWidth="1"/>
    <col min="33" max="33" width="6.28515625" style="36" customWidth="1"/>
    <col min="34" max="34" width="5.85546875" style="36" customWidth="1"/>
    <col min="35" max="35" width="7" style="36" customWidth="1"/>
    <col min="36" max="36" width="9.140625" style="34"/>
    <col min="37" max="43" width="9.140625" style="36"/>
    <col min="44" max="16384" width="9.140625" style="37"/>
  </cols>
  <sheetData>
    <row r="1" spans="1:36">
      <c r="S1" s="33"/>
      <c r="T1" s="34"/>
      <c r="U1" s="34"/>
      <c r="V1" s="34"/>
      <c r="W1" s="34"/>
      <c r="Y1" s="33"/>
      <c r="Z1" s="34"/>
      <c r="AA1" s="34"/>
      <c r="AB1" s="34"/>
      <c r="AC1" s="34"/>
      <c r="AE1" s="33"/>
      <c r="AF1" s="34"/>
      <c r="AG1" s="34"/>
      <c r="AH1" s="34"/>
      <c r="AI1" s="34"/>
    </row>
    <row r="2" spans="1:36" ht="63.75">
      <c r="A2" s="38" t="s">
        <v>41</v>
      </c>
      <c r="B2" s="33"/>
      <c r="J2" s="39"/>
      <c r="M2" s="40"/>
      <c r="S2" s="40"/>
      <c r="T2" s="34"/>
      <c r="U2" s="34"/>
      <c r="V2" s="34"/>
      <c r="W2" s="34"/>
      <c r="Y2" s="33"/>
      <c r="Z2" s="34"/>
      <c r="AA2" s="34"/>
      <c r="AB2" s="39"/>
      <c r="AC2" s="34"/>
      <c r="AE2" s="40"/>
      <c r="AF2" s="34"/>
      <c r="AG2" s="34"/>
      <c r="AH2" s="34"/>
      <c r="AI2" s="34"/>
    </row>
    <row r="3" spans="1:36" ht="15">
      <c r="A3" s="33" t="s">
        <v>42</v>
      </c>
      <c r="B3" s="11">
        <v>1</v>
      </c>
      <c r="C3" s="100" t="s">
        <v>40</v>
      </c>
      <c r="D3" s="91">
        <v>84.54</v>
      </c>
      <c r="E3" s="69">
        <f>D3*10.764</f>
        <v>909.98856000000001</v>
      </c>
      <c r="F3" s="91">
        <v>5.63</v>
      </c>
      <c r="G3" s="32">
        <f>F3*10.764</f>
        <v>60.601319999999994</v>
      </c>
      <c r="H3" s="32">
        <f>E3+G3</f>
        <v>970.58987999999999</v>
      </c>
      <c r="J3" s="69">
        <v>910</v>
      </c>
      <c r="K3" s="102">
        <v>61</v>
      </c>
      <c r="M3" s="40"/>
      <c r="N3" s="15"/>
      <c r="O3" s="15"/>
      <c r="Q3" s="35"/>
      <c r="R3" s="15"/>
      <c r="S3" s="15"/>
      <c r="T3" s="15"/>
      <c r="U3" s="15"/>
      <c r="V3" s="34"/>
      <c r="W3" s="35"/>
      <c r="X3" s="15"/>
      <c r="Y3" s="34"/>
      <c r="Z3" s="34"/>
      <c r="AA3" s="34"/>
      <c r="AB3" s="34"/>
      <c r="AC3" s="35"/>
      <c r="AE3" s="15"/>
      <c r="AF3" s="15"/>
      <c r="AG3" s="15"/>
      <c r="AH3" s="34"/>
      <c r="AI3" s="35"/>
      <c r="AJ3" s="15"/>
    </row>
    <row r="4" spans="1:36" ht="15">
      <c r="B4" s="11">
        <v>2</v>
      </c>
      <c r="C4" s="100" t="s">
        <v>11</v>
      </c>
      <c r="D4" s="91">
        <v>62.24</v>
      </c>
      <c r="E4" s="69">
        <f t="shared" ref="E4:E8" si="0">D4*10.764</f>
        <v>669.95136000000002</v>
      </c>
      <c r="F4" s="91">
        <v>3.43</v>
      </c>
      <c r="G4" s="32">
        <f t="shared" ref="G4:G8" si="1">F4*10.764</f>
        <v>36.920519999999996</v>
      </c>
      <c r="H4" s="32">
        <f t="shared" ref="H4:H8" si="2">E4+G4</f>
        <v>706.87188000000003</v>
      </c>
      <c r="J4" s="71">
        <v>670</v>
      </c>
      <c r="K4" s="103">
        <v>37</v>
      </c>
      <c r="Q4" s="35"/>
      <c r="R4" s="15"/>
      <c r="S4" s="34"/>
      <c r="T4" s="34"/>
      <c r="U4" s="15"/>
      <c r="V4" s="34"/>
      <c r="W4" s="35"/>
      <c r="X4" s="15"/>
      <c r="Y4" s="34"/>
      <c r="Z4" s="34"/>
      <c r="AA4" s="34"/>
      <c r="AB4" s="34"/>
      <c r="AC4" s="35"/>
      <c r="AE4" s="34"/>
      <c r="AF4" s="34"/>
      <c r="AG4" s="34"/>
      <c r="AH4" s="34"/>
      <c r="AI4" s="35"/>
      <c r="AJ4" s="15"/>
    </row>
    <row r="5" spans="1:36" ht="15">
      <c r="B5" s="11">
        <v>3</v>
      </c>
      <c r="C5" s="100" t="s">
        <v>11</v>
      </c>
      <c r="D5" s="91">
        <v>64.73</v>
      </c>
      <c r="E5" s="69">
        <f t="shared" si="0"/>
        <v>696.75372000000004</v>
      </c>
      <c r="F5" s="91">
        <v>3.43</v>
      </c>
      <c r="G5" s="32">
        <f t="shared" si="1"/>
        <v>36.920519999999996</v>
      </c>
      <c r="H5" s="32">
        <f t="shared" si="2"/>
        <v>733.67424000000005</v>
      </c>
      <c r="J5" s="71">
        <v>697</v>
      </c>
      <c r="K5" s="103">
        <v>37</v>
      </c>
      <c r="Q5" s="35"/>
      <c r="R5" s="15"/>
      <c r="S5" s="34"/>
      <c r="T5" s="34"/>
      <c r="U5" s="15"/>
      <c r="V5" s="34"/>
      <c r="W5" s="35"/>
      <c r="X5" s="15"/>
      <c r="Y5" s="34"/>
      <c r="Z5" s="34"/>
      <c r="AA5" s="34"/>
      <c r="AB5" s="34"/>
      <c r="AC5" s="35"/>
      <c r="AE5" s="34"/>
      <c r="AF5" s="34"/>
      <c r="AG5" s="34"/>
      <c r="AH5" s="34"/>
      <c r="AI5" s="35"/>
      <c r="AJ5" s="15"/>
    </row>
    <row r="6" spans="1:36" ht="15">
      <c r="B6" s="11">
        <v>4</v>
      </c>
      <c r="C6" s="100" t="s">
        <v>40</v>
      </c>
      <c r="D6" s="91">
        <v>84.99</v>
      </c>
      <c r="E6" s="69">
        <f t="shared" si="0"/>
        <v>914.83235999999988</v>
      </c>
      <c r="F6" s="91">
        <v>8.82</v>
      </c>
      <c r="G6" s="32">
        <f t="shared" si="1"/>
        <v>94.938479999999998</v>
      </c>
      <c r="H6" s="32">
        <f t="shared" si="2"/>
        <v>1009.7708399999999</v>
      </c>
      <c r="J6" s="71">
        <v>915</v>
      </c>
      <c r="K6" s="103">
        <v>95</v>
      </c>
      <c r="O6" s="15"/>
      <c r="Q6" s="35"/>
      <c r="R6" s="15"/>
      <c r="S6" s="34"/>
      <c r="T6" s="34"/>
      <c r="U6" s="15"/>
      <c r="V6" s="34"/>
      <c r="W6" s="35"/>
      <c r="X6" s="15"/>
      <c r="Y6" s="34"/>
      <c r="Z6" s="34"/>
      <c r="AA6" s="34"/>
      <c r="AB6" s="34"/>
      <c r="AC6" s="35"/>
      <c r="AE6" s="34"/>
      <c r="AF6" s="34"/>
      <c r="AG6" s="15"/>
      <c r="AH6" s="34"/>
      <c r="AI6" s="35"/>
      <c r="AJ6" s="15"/>
    </row>
    <row r="7" spans="1:36" ht="15">
      <c r="A7" s="38"/>
      <c r="B7" s="11">
        <v>5</v>
      </c>
      <c r="C7" s="100" t="s">
        <v>40</v>
      </c>
      <c r="D7" s="91">
        <v>74.67</v>
      </c>
      <c r="E7" s="69">
        <f t="shared" si="0"/>
        <v>803.74788000000001</v>
      </c>
      <c r="F7" s="91">
        <v>4.78</v>
      </c>
      <c r="G7" s="32">
        <f t="shared" si="1"/>
        <v>51.451920000000001</v>
      </c>
      <c r="H7" s="32">
        <f t="shared" si="2"/>
        <v>855.19979999999998</v>
      </c>
      <c r="J7" s="71">
        <v>804</v>
      </c>
      <c r="K7" s="103">
        <v>51</v>
      </c>
      <c r="M7" s="40"/>
      <c r="N7" s="15"/>
      <c r="O7" s="15"/>
      <c r="Q7" s="35"/>
      <c r="R7" s="15"/>
      <c r="S7" s="40"/>
      <c r="T7" s="15"/>
      <c r="U7" s="15"/>
      <c r="V7" s="34"/>
      <c r="W7" s="35"/>
      <c r="X7" s="15"/>
      <c r="Y7" s="33"/>
      <c r="Z7" s="34"/>
      <c r="AA7" s="34"/>
      <c r="AB7" s="34"/>
      <c r="AC7" s="35"/>
      <c r="AE7" s="40"/>
      <c r="AF7" s="15"/>
      <c r="AG7" s="15"/>
      <c r="AH7" s="34"/>
      <c r="AI7" s="35"/>
      <c r="AJ7" s="15"/>
    </row>
    <row r="8" spans="1:36" ht="15">
      <c r="B8" s="11">
        <v>6</v>
      </c>
      <c r="C8" s="100" t="s">
        <v>40</v>
      </c>
      <c r="D8" s="91">
        <v>74.67</v>
      </c>
      <c r="E8" s="69">
        <f t="shared" si="0"/>
        <v>803.74788000000001</v>
      </c>
      <c r="F8" s="91">
        <v>4.78</v>
      </c>
      <c r="G8" s="32">
        <f t="shared" si="1"/>
        <v>51.451920000000001</v>
      </c>
      <c r="H8" s="32">
        <f t="shared" si="2"/>
        <v>855.19979999999998</v>
      </c>
      <c r="J8" s="71">
        <v>804</v>
      </c>
      <c r="K8" s="103">
        <v>51</v>
      </c>
      <c r="Q8" s="33"/>
      <c r="R8" s="15"/>
      <c r="S8" s="40"/>
      <c r="T8" s="15"/>
      <c r="U8" s="15"/>
      <c r="V8" s="34"/>
      <c r="W8" s="35"/>
      <c r="X8" s="15"/>
      <c r="AE8" s="40"/>
      <c r="AF8" s="15"/>
      <c r="AG8" s="15"/>
      <c r="AH8" s="34"/>
      <c r="AI8" s="35"/>
      <c r="AJ8" s="15"/>
    </row>
    <row r="9" spans="1:36">
      <c r="E9" s="15"/>
      <c r="K9" s="15"/>
      <c r="Q9" s="15"/>
      <c r="T9" s="15"/>
      <c r="U9" s="15"/>
      <c r="V9" s="34"/>
      <c r="W9" s="35"/>
      <c r="X9" s="15"/>
    </row>
    <row r="10" spans="1:36" ht="25.5">
      <c r="A10" s="38" t="s">
        <v>43</v>
      </c>
      <c r="E10" s="15"/>
      <c r="K10" s="15"/>
    </row>
    <row r="11" spans="1:36" ht="15">
      <c r="A11" s="38" t="s">
        <v>47</v>
      </c>
      <c r="B11" s="11">
        <v>1</v>
      </c>
      <c r="C11" s="100" t="s">
        <v>40</v>
      </c>
      <c r="D11" s="91">
        <v>84.54</v>
      </c>
      <c r="E11" s="69">
        <f>D11*10.764</f>
        <v>909.98856000000001</v>
      </c>
      <c r="F11" s="91">
        <v>5.63</v>
      </c>
      <c r="G11" s="32">
        <f>F11*10.764</f>
        <v>60.601319999999994</v>
      </c>
      <c r="H11" s="32">
        <f>E11+G11</f>
        <v>970.58987999999999</v>
      </c>
      <c r="L11" s="34">
        <f>D5+F5</f>
        <v>68.160000000000011</v>
      </c>
      <c r="M11" s="38"/>
      <c r="S11" s="38"/>
      <c r="Y11" s="38"/>
      <c r="AE11" s="38"/>
    </row>
    <row r="12" spans="1:36" ht="15">
      <c r="B12" s="11">
        <v>2</v>
      </c>
      <c r="C12" s="100" t="s">
        <v>11</v>
      </c>
      <c r="D12" s="91">
        <v>62.24</v>
      </c>
      <c r="E12" s="69">
        <f t="shared" ref="E12:E16" si="3">D12*10.764</f>
        <v>669.95136000000002</v>
      </c>
      <c r="F12" s="91">
        <v>3.43</v>
      </c>
      <c r="G12" s="32">
        <f t="shared" ref="G12:G16" si="4">F12*10.764</f>
        <v>36.920519999999996</v>
      </c>
      <c r="H12" s="32">
        <f t="shared" ref="H12:H16" si="5">E12+G12</f>
        <v>706.87188000000003</v>
      </c>
      <c r="K12" s="33"/>
      <c r="L12" s="34">
        <f>L11*10.764</f>
        <v>733.67424000000005</v>
      </c>
      <c r="R12" s="15"/>
      <c r="S12" s="34"/>
      <c r="T12" s="15"/>
      <c r="U12" s="15"/>
      <c r="V12" s="34"/>
      <c r="W12" s="35"/>
      <c r="X12" s="15"/>
      <c r="Y12" s="34"/>
      <c r="Z12" s="34"/>
      <c r="AA12" s="34"/>
      <c r="AB12" s="34"/>
      <c r="AC12" s="35"/>
      <c r="AE12" s="34"/>
      <c r="AF12" s="15"/>
      <c r="AG12" s="15"/>
      <c r="AH12" s="34"/>
      <c r="AI12" s="35"/>
      <c r="AJ12" s="15"/>
    </row>
    <row r="13" spans="1:36" ht="15">
      <c r="B13" s="11">
        <v>3</v>
      </c>
      <c r="C13" s="110" t="s">
        <v>33</v>
      </c>
      <c r="D13" s="111"/>
      <c r="E13" s="111"/>
      <c r="F13" s="111"/>
      <c r="G13" s="111"/>
      <c r="H13" s="112"/>
      <c r="K13" s="15"/>
      <c r="Q13" s="15"/>
      <c r="R13" s="15"/>
      <c r="T13" s="34"/>
      <c r="U13" s="15"/>
      <c r="V13" s="34"/>
      <c r="W13" s="35"/>
      <c r="X13" s="15"/>
      <c r="Z13" s="34"/>
      <c r="AA13" s="34"/>
      <c r="AB13" s="34"/>
      <c r="AC13" s="35"/>
      <c r="AF13" s="34"/>
      <c r="AG13" s="34"/>
      <c r="AH13" s="34"/>
      <c r="AI13" s="35"/>
      <c r="AJ13" s="15"/>
    </row>
    <row r="14" spans="1:36" ht="15">
      <c r="B14" s="11">
        <v>4</v>
      </c>
      <c r="C14" s="100" t="s">
        <v>40</v>
      </c>
      <c r="D14" s="91">
        <v>84.99</v>
      </c>
      <c r="E14" s="69">
        <f t="shared" si="3"/>
        <v>914.83235999999988</v>
      </c>
      <c r="F14" s="91">
        <v>8.82</v>
      </c>
      <c r="G14" s="32">
        <f t="shared" si="4"/>
        <v>94.938479999999998</v>
      </c>
      <c r="H14" s="32">
        <f t="shared" si="5"/>
        <v>1009.7708399999999</v>
      </c>
      <c r="K14" s="15"/>
      <c r="Q14" s="15"/>
      <c r="R14" s="15"/>
      <c r="T14" s="34"/>
      <c r="U14" s="15"/>
      <c r="V14" s="34"/>
      <c r="W14" s="35"/>
      <c r="X14" s="15"/>
      <c r="Z14" s="34"/>
      <c r="AA14" s="34"/>
      <c r="AB14" s="34"/>
      <c r="AC14" s="35"/>
      <c r="AF14" s="34"/>
      <c r="AG14" s="34"/>
      <c r="AH14" s="34"/>
      <c r="AI14" s="35"/>
      <c r="AJ14" s="15"/>
    </row>
    <row r="15" spans="1:36" ht="15">
      <c r="B15" s="11">
        <v>5</v>
      </c>
      <c r="C15" s="100" t="s">
        <v>40</v>
      </c>
      <c r="D15" s="91">
        <v>74.67</v>
      </c>
      <c r="E15" s="69">
        <f t="shared" si="3"/>
        <v>803.74788000000001</v>
      </c>
      <c r="F15" s="91">
        <v>4.78</v>
      </c>
      <c r="G15" s="32">
        <f t="shared" si="4"/>
        <v>51.451920000000001</v>
      </c>
      <c r="H15" s="32">
        <f t="shared" si="5"/>
        <v>855.19979999999998</v>
      </c>
      <c r="K15" s="15"/>
      <c r="O15" s="41"/>
      <c r="P15" s="41"/>
      <c r="Q15" s="41"/>
      <c r="R15" s="40"/>
      <c r="T15" s="34"/>
      <c r="U15" s="15"/>
      <c r="V15" s="34"/>
      <c r="W15" s="35"/>
      <c r="X15" s="15"/>
      <c r="Z15" s="34"/>
      <c r="AA15" s="34"/>
      <c r="AB15" s="34"/>
      <c r="AC15" s="35"/>
      <c r="AF15" s="34"/>
      <c r="AG15" s="15"/>
      <c r="AH15" s="34"/>
      <c r="AI15" s="35"/>
      <c r="AJ15" s="15"/>
    </row>
    <row r="16" spans="1:36" ht="15">
      <c r="B16" s="11">
        <v>6</v>
      </c>
      <c r="C16" s="100" t="s">
        <v>40</v>
      </c>
      <c r="D16" s="91">
        <v>74.67</v>
      </c>
      <c r="E16" s="69">
        <f t="shared" si="3"/>
        <v>803.74788000000001</v>
      </c>
      <c r="F16" s="91">
        <v>4.78</v>
      </c>
      <c r="G16" s="32">
        <f t="shared" si="4"/>
        <v>51.451920000000001</v>
      </c>
      <c r="H16" s="32">
        <f t="shared" si="5"/>
        <v>855.19979999999998</v>
      </c>
      <c r="N16" s="15"/>
      <c r="O16" s="15"/>
      <c r="Q16" s="35"/>
      <c r="R16" s="15"/>
      <c r="T16" s="40"/>
      <c r="U16" s="41"/>
      <c r="V16" s="41"/>
      <c r="W16" s="41"/>
      <c r="X16" s="15"/>
      <c r="Z16" s="34"/>
      <c r="AA16" s="34"/>
      <c r="AB16" s="34"/>
      <c r="AC16" s="35"/>
      <c r="AF16" s="15"/>
      <c r="AG16" s="15"/>
      <c r="AH16" s="34"/>
      <c r="AI16" s="35"/>
      <c r="AJ16" s="15"/>
    </row>
    <row r="17" spans="1:17">
      <c r="E17" s="15"/>
      <c r="K17" s="43"/>
      <c r="Q17" s="15"/>
    </row>
    <row r="18" spans="1:17">
      <c r="A18" s="33" t="s">
        <v>46</v>
      </c>
      <c r="E18" s="15"/>
      <c r="K18" s="43"/>
      <c r="Q18" s="15"/>
    </row>
    <row r="19" spans="1:17" ht="15">
      <c r="A19" s="33" t="s">
        <v>48</v>
      </c>
      <c r="B19" s="11">
        <v>1</v>
      </c>
      <c r="C19" s="113" t="s">
        <v>49</v>
      </c>
      <c r="D19" s="114"/>
      <c r="E19" s="114"/>
      <c r="F19" s="114"/>
      <c r="G19" s="114"/>
      <c r="H19" s="115"/>
      <c r="I19" s="33"/>
      <c r="K19" s="33"/>
      <c r="M19" s="40"/>
      <c r="N19" s="15"/>
      <c r="O19" s="15"/>
    </row>
    <row r="20" spans="1:17" ht="15">
      <c r="B20" s="11">
        <v>2</v>
      </c>
      <c r="C20" s="116"/>
      <c r="D20" s="117"/>
      <c r="E20" s="117"/>
      <c r="F20" s="117"/>
      <c r="G20" s="117"/>
      <c r="H20" s="118"/>
    </row>
    <row r="21" spans="1:17" ht="15">
      <c r="B21" s="11">
        <v>3</v>
      </c>
      <c r="C21" s="116"/>
      <c r="D21" s="117"/>
      <c r="E21" s="117"/>
      <c r="F21" s="117"/>
      <c r="G21" s="117"/>
      <c r="H21" s="118"/>
      <c r="K21" s="33"/>
    </row>
    <row r="22" spans="1:17" ht="15">
      <c r="B22" s="11">
        <v>4</v>
      </c>
      <c r="C22" s="119"/>
      <c r="D22" s="120"/>
      <c r="E22" s="120"/>
      <c r="F22" s="120"/>
      <c r="G22" s="120"/>
      <c r="H22" s="121"/>
      <c r="K22" s="44"/>
      <c r="Q22" s="15"/>
    </row>
    <row r="23" spans="1:17" ht="15">
      <c r="B23" s="11">
        <v>5</v>
      </c>
      <c r="C23" s="100" t="s">
        <v>40</v>
      </c>
      <c r="D23" s="91">
        <v>74.67</v>
      </c>
      <c r="E23" s="69">
        <f t="shared" ref="E23:E24" si="6">D23*10.764</f>
        <v>803.74788000000001</v>
      </c>
      <c r="F23" s="91">
        <v>4.78</v>
      </c>
      <c r="G23" s="32">
        <f t="shared" ref="G23:G24" si="7">F23*10.764</f>
        <v>51.451920000000001</v>
      </c>
      <c r="H23" s="32">
        <f t="shared" ref="H23:H24" si="8">E23+G23</f>
        <v>855.19979999999998</v>
      </c>
      <c r="K23" s="44"/>
      <c r="Q23" s="15"/>
    </row>
    <row r="24" spans="1:17" ht="15">
      <c r="B24" s="11">
        <v>6</v>
      </c>
      <c r="C24" s="100" t="s">
        <v>40</v>
      </c>
      <c r="D24" s="91">
        <v>74.67</v>
      </c>
      <c r="E24" s="69">
        <f t="shared" si="6"/>
        <v>803.74788000000001</v>
      </c>
      <c r="F24" s="91">
        <v>4.78</v>
      </c>
      <c r="G24" s="32">
        <f t="shared" si="7"/>
        <v>51.451920000000001</v>
      </c>
      <c r="H24" s="32">
        <f t="shared" si="8"/>
        <v>855.19979999999998</v>
      </c>
      <c r="K24" s="43"/>
    </row>
    <row r="25" spans="1:17">
      <c r="I25" s="33"/>
      <c r="J25" s="33"/>
      <c r="K25" s="33"/>
      <c r="M25" s="40"/>
      <c r="N25" s="15"/>
      <c r="O25" s="15"/>
    </row>
    <row r="26" spans="1:17">
      <c r="K26" s="33"/>
    </row>
    <row r="27" spans="1:17">
      <c r="E27" s="15"/>
      <c r="K27" s="44"/>
      <c r="Q27" s="15"/>
    </row>
    <row r="28" spans="1:17">
      <c r="E28" s="15"/>
      <c r="K28" s="44"/>
      <c r="Q28" s="15"/>
    </row>
    <row r="29" spans="1:17">
      <c r="E29" s="15"/>
      <c r="K29" s="43"/>
    </row>
    <row r="30" spans="1:17">
      <c r="I30" s="33"/>
      <c r="J30" s="33"/>
      <c r="K30" s="33"/>
      <c r="M30" s="40"/>
      <c r="N30" s="15"/>
      <c r="O30" s="15"/>
    </row>
    <row r="31" spans="1:17">
      <c r="K31" s="33"/>
    </row>
    <row r="32" spans="1:17">
      <c r="E32" s="15"/>
      <c r="K32" s="44"/>
      <c r="Q32" s="15"/>
    </row>
    <row r="33" spans="1:17">
      <c r="E33" s="15"/>
      <c r="K33" s="44"/>
      <c r="Q33" s="15"/>
    </row>
    <row r="34" spans="1:17">
      <c r="E34" s="15"/>
      <c r="K34" s="43"/>
    </row>
    <row r="36" spans="1:17">
      <c r="K36" s="33"/>
    </row>
    <row r="37" spans="1:17">
      <c r="E37" s="15"/>
      <c r="K37" s="15"/>
      <c r="Q37" s="15"/>
    </row>
    <row r="38" spans="1:17">
      <c r="E38" s="15"/>
      <c r="K38" s="15"/>
      <c r="Q38" s="15"/>
    </row>
    <row r="39" spans="1:17">
      <c r="E39" s="15"/>
      <c r="K39" s="15"/>
    </row>
    <row r="40" spans="1:17">
      <c r="A40" s="42"/>
      <c r="B40" s="42"/>
      <c r="C40" s="42"/>
      <c r="D40" s="42"/>
      <c r="E40" s="40"/>
      <c r="G40" s="49"/>
      <c r="H40" s="67"/>
      <c r="I40" s="42"/>
      <c r="J40" s="42"/>
      <c r="K40" s="40"/>
      <c r="M40" s="42"/>
      <c r="N40" s="42"/>
      <c r="O40" s="42"/>
      <c r="P40" s="42"/>
      <c r="Q40" s="40"/>
    </row>
    <row r="92" spans="2:2">
      <c r="B92" s="39"/>
    </row>
  </sheetData>
  <mergeCells count="2">
    <mergeCell ref="C13:H13"/>
    <mergeCell ref="C19:H22"/>
  </mergeCells>
  <phoneticPr fontId="13" type="noConversion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BDC114-E428-4D28-B52E-D75BEF81C0FD}">
  <dimension ref="A2:P21"/>
  <sheetViews>
    <sheetView zoomScaleNormal="100" workbookViewId="0">
      <selection activeCell="D16" sqref="D16:E21"/>
    </sheetView>
  </sheetViews>
  <sheetFormatPr defaultRowHeight="16.5"/>
  <cols>
    <col min="1" max="1" width="9.140625" style="84"/>
    <col min="2" max="2" width="6.85546875" style="84" customWidth="1"/>
    <col min="3" max="4" width="9.140625" style="84"/>
    <col min="5" max="5" width="9.85546875" style="84" bestFit="1" customWidth="1"/>
    <col min="6" max="6" width="11.42578125" style="84" bestFit="1" customWidth="1"/>
    <col min="7" max="7" width="13.85546875" style="84" bestFit="1" customWidth="1"/>
    <col min="8" max="8" width="9.85546875" style="84" bestFit="1" customWidth="1"/>
    <col min="9" max="9" width="12.28515625" style="84" bestFit="1" customWidth="1"/>
    <col min="10" max="10" width="9.85546875" style="84" bestFit="1" customWidth="1"/>
    <col min="11" max="11" width="13.85546875" style="84" bestFit="1" customWidth="1"/>
    <col min="12" max="12" width="9.85546875" style="84" bestFit="1" customWidth="1"/>
    <col min="13" max="13" width="14.42578125" style="84" customWidth="1"/>
    <col min="14" max="14" width="9.140625" style="84"/>
    <col min="15" max="15" width="15.5703125" style="84" customWidth="1"/>
    <col min="16" max="16" width="14.5703125" style="84" customWidth="1"/>
    <col min="17" max="16384" width="9.140625" style="84"/>
  </cols>
  <sheetData>
    <row r="2" spans="1:16" s="30" customFormat="1">
      <c r="A2" s="80" t="s">
        <v>1</v>
      </c>
      <c r="B2" s="80" t="s">
        <v>32</v>
      </c>
      <c r="C2" s="80" t="s">
        <v>15</v>
      </c>
      <c r="D2" s="80" t="s">
        <v>12</v>
      </c>
      <c r="E2" s="80" t="s">
        <v>13</v>
      </c>
      <c r="F2" s="80" t="s">
        <v>14</v>
      </c>
      <c r="G2" s="80" t="s">
        <v>7</v>
      </c>
      <c r="H2" s="80" t="s">
        <v>16</v>
      </c>
      <c r="I2" s="80"/>
      <c r="J2" s="80"/>
      <c r="K2" s="80" t="s">
        <v>17</v>
      </c>
      <c r="L2" s="80" t="s">
        <v>18</v>
      </c>
    </row>
    <row r="3" spans="1:16" s="96" customFormat="1">
      <c r="A3" s="92">
        <v>1</v>
      </c>
      <c r="B3" s="92">
        <v>401</v>
      </c>
      <c r="C3" s="92">
        <v>84.54</v>
      </c>
      <c r="D3" s="92">
        <v>5.63</v>
      </c>
      <c r="E3" s="92">
        <f>C3+D3</f>
        <v>90.17</v>
      </c>
      <c r="F3" s="93">
        <f>E3*10.764</f>
        <v>970.58987999999999</v>
      </c>
      <c r="G3" s="94">
        <v>19947288</v>
      </c>
      <c r="H3" s="95">
        <f>G3/F3</f>
        <v>20551.716446909584</v>
      </c>
      <c r="I3" s="94">
        <v>1396400</v>
      </c>
      <c r="J3" s="94">
        <v>30000</v>
      </c>
      <c r="K3" s="95">
        <f>G3+I3+J3</f>
        <v>21373688</v>
      </c>
      <c r="L3" s="95">
        <f>K3/F3</f>
        <v>22021.338198992966</v>
      </c>
    </row>
    <row r="4" spans="1:16">
      <c r="A4" s="81">
        <v>2</v>
      </c>
      <c r="B4" s="81">
        <v>2502</v>
      </c>
      <c r="C4" s="81">
        <v>62.24</v>
      </c>
      <c r="D4" s="81">
        <v>3.43</v>
      </c>
      <c r="E4" s="81">
        <f t="shared" ref="E4:E9" si="0">C4+D4</f>
        <v>65.67</v>
      </c>
      <c r="F4" s="82">
        <f t="shared" ref="F4:F9" si="1">E4*10.764</f>
        <v>706.87187999999992</v>
      </c>
      <c r="G4" s="58">
        <v>13725897</v>
      </c>
      <c r="H4" s="83">
        <f t="shared" ref="H4:H9" si="2">G4/F4</f>
        <v>19417.800295012446</v>
      </c>
      <c r="I4" s="58">
        <v>360900</v>
      </c>
      <c r="J4" s="58">
        <v>30000</v>
      </c>
      <c r="K4" s="83">
        <f t="shared" ref="K4:K9" si="3">G4+I4+J4</f>
        <v>14116797</v>
      </c>
      <c r="L4" s="83">
        <f t="shared" ref="L4:L9" si="4">K4/F4</f>
        <v>19970.800083319202</v>
      </c>
    </row>
    <row r="5" spans="1:16" s="96" customFormat="1">
      <c r="A5" s="92">
        <v>3</v>
      </c>
      <c r="B5" s="92">
        <v>503</v>
      </c>
      <c r="C5" s="92">
        <v>64.72</v>
      </c>
      <c r="D5" s="92">
        <v>3.43</v>
      </c>
      <c r="E5" s="92">
        <f t="shared" si="0"/>
        <v>68.150000000000006</v>
      </c>
      <c r="F5" s="93">
        <f t="shared" si="1"/>
        <v>733.56659999999999</v>
      </c>
      <c r="G5" s="94">
        <v>14005056</v>
      </c>
      <c r="H5" s="95">
        <f t="shared" si="2"/>
        <v>19091.730730379491</v>
      </c>
      <c r="I5" s="94">
        <v>980400</v>
      </c>
      <c r="J5" s="94">
        <v>30000</v>
      </c>
      <c r="K5" s="95">
        <f t="shared" si="3"/>
        <v>15015456</v>
      </c>
      <c r="L5" s="95">
        <f t="shared" si="4"/>
        <v>20469.110780125488</v>
      </c>
      <c r="M5" s="97"/>
      <c r="O5" s="98"/>
      <c r="P5" s="99"/>
    </row>
    <row r="6" spans="1:16" s="63" customFormat="1">
      <c r="A6" s="59">
        <v>4</v>
      </c>
      <c r="B6" s="59">
        <v>3304</v>
      </c>
      <c r="C6" s="59">
        <v>84.99</v>
      </c>
      <c r="D6" s="59">
        <v>8.82</v>
      </c>
      <c r="E6" s="59">
        <f t="shared" si="0"/>
        <v>93.81</v>
      </c>
      <c r="F6" s="60">
        <f t="shared" si="1"/>
        <v>1009.7708399999999</v>
      </c>
      <c r="G6" s="61">
        <v>21747209</v>
      </c>
      <c r="H6" s="62">
        <f t="shared" si="2"/>
        <v>21536.77660170896</v>
      </c>
      <c r="I6" s="61">
        <v>1522400</v>
      </c>
      <c r="J6" s="61">
        <v>30000</v>
      </c>
      <c r="K6" s="62">
        <f t="shared" si="3"/>
        <v>23299609</v>
      </c>
      <c r="L6" s="62">
        <f t="shared" si="4"/>
        <v>23074.155122166136</v>
      </c>
      <c r="M6" s="64"/>
      <c r="O6" s="65"/>
      <c r="P6" s="66"/>
    </row>
    <row r="7" spans="1:16" s="63" customFormat="1">
      <c r="A7" s="59">
        <v>4</v>
      </c>
      <c r="B7" s="59">
        <v>1804</v>
      </c>
      <c r="C7" s="59">
        <v>84.99</v>
      </c>
      <c r="D7" s="59">
        <v>8.82</v>
      </c>
      <c r="E7" s="59">
        <f t="shared" si="0"/>
        <v>93.81</v>
      </c>
      <c r="F7" s="60">
        <f t="shared" si="1"/>
        <v>1009.7708399999999</v>
      </c>
      <c r="G7" s="61">
        <v>20890067</v>
      </c>
      <c r="H7" s="62">
        <f t="shared" si="2"/>
        <v>20687.928560107757</v>
      </c>
      <c r="I7" s="61">
        <v>1462400</v>
      </c>
      <c r="J7" s="61">
        <v>30000</v>
      </c>
      <c r="K7" s="62">
        <f t="shared" si="3"/>
        <v>22382467</v>
      </c>
      <c r="L7" s="62">
        <f t="shared" si="4"/>
        <v>22165.887658233427</v>
      </c>
      <c r="M7" s="64"/>
      <c r="O7" s="65"/>
      <c r="P7" s="66"/>
    </row>
    <row r="8" spans="1:16">
      <c r="A8" s="81">
        <v>5</v>
      </c>
      <c r="B8" s="81">
        <v>1205</v>
      </c>
      <c r="C8" s="81">
        <v>74.67</v>
      </c>
      <c r="D8" s="81">
        <v>4.78</v>
      </c>
      <c r="E8" s="81">
        <f t="shared" si="0"/>
        <v>79.45</v>
      </c>
      <c r="F8" s="82">
        <f t="shared" si="1"/>
        <v>855.19979999999998</v>
      </c>
      <c r="G8" s="58">
        <v>16880249</v>
      </c>
      <c r="H8" s="83">
        <f t="shared" si="2"/>
        <v>19738.368741433289</v>
      </c>
      <c r="I8" s="58">
        <v>1181700</v>
      </c>
      <c r="J8" s="58">
        <v>30000</v>
      </c>
      <c r="K8" s="83">
        <f t="shared" si="3"/>
        <v>18091949</v>
      </c>
      <c r="L8" s="83">
        <f t="shared" si="4"/>
        <v>21155.230625638593</v>
      </c>
      <c r="M8" s="85"/>
      <c r="O8" s="86"/>
      <c r="P8" s="87"/>
    </row>
    <row r="9" spans="1:16">
      <c r="A9" s="81">
        <v>6</v>
      </c>
      <c r="B9" s="81">
        <v>1606</v>
      </c>
      <c r="C9" s="81">
        <v>74.67</v>
      </c>
      <c r="D9" s="81">
        <v>4.78</v>
      </c>
      <c r="E9" s="81">
        <f t="shared" si="0"/>
        <v>79.45</v>
      </c>
      <c r="F9" s="82">
        <f t="shared" si="1"/>
        <v>855.19979999999998</v>
      </c>
      <c r="G9" s="58">
        <v>17023106</v>
      </c>
      <c r="H9" s="83">
        <f t="shared" si="2"/>
        <v>19905.413916139831</v>
      </c>
      <c r="I9" s="58">
        <v>1191700</v>
      </c>
      <c r="J9" s="58">
        <v>30000</v>
      </c>
      <c r="K9" s="83">
        <f t="shared" si="3"/>
        <v>18244806</v>
      </c>
      <c r="L9" s="83">
        <f t="shared" si="4"/>
        <v>21333.968974267769</v>
      </c>
      <c r="M9" s="85"/>
      <c r="O9" s="86"/>
      <c r="P9" s="87"/>
    </row>
    <row r="10" spans="1:16">
      <c r="G10" s="88"/>
      <c r="H10" s="89">
        <f>AVERAGE(H3:H9)</f>
        <v>20132.819327384477</v>
      </c>
      <c r="I10" s="122" t="s">
        <v>19</v>
      </c>
      <c r="J10" s="122"/>
      <c r="K10" s="122"/>
      <c r="L10" s="89">
        <f>AVERAGE(L3:L9)</f>
        <v>21455.784491820512</v>
      </c>
    </row>
    <row r="11" spans="1:16">
      <c r="G11" s="88"/>
    </row>
    <row r="12" spans="1:16">
      <c r="G12" s="88"/>
    </row>
    <row r="13" spans="1:16">
      <c r="G13" s="88"/>
    </row>
    <row r="14" spans="1:16">
      <c r="G14" s="88"/>
    </row>
    <row r="15" spans="1:16" ht="33">
      <c r="C15" s="80" t="s">
        <v>20</v>
      </c>
      <c r="D15" s="90" t="s">
        <v>21</v>
      </c>
      <c r="E15" s="80" t="s">
        <v>22</v>
      </c>
      <c r="F15" s="80" t="s">
        <v>13</v>
      </c>
      <c r="G15" s="58"/>
    </row>
    <row r="16" spans="1:16">
      <c r="C16" s="81">
        <v>1</v>
      </c>
      <c r="D16" s="81">
        <v>84.54</v>
      </c>
      <c r="E16" s="81">
        <v>5.63</v>
      </c>
      <c r="F16" s="81">
        <f>D16+E16</f>
        <v>90.17</v>
      </c>
      <c r="G16" s="100" t="s">
        <v>40</v>
      </c>
    </row>
    <row r="17" spans="3:7">
      <c r="C17" s="81">
        <v>2</v>
      </c>
      <c r="D17" s="81">
        <v>62.24</v>
      </c>
      <c r="E17" s="81">
        <v>3.43</v>
      </c>
      <c r="F17" s="81">
        <f t="shared" ref="F17:F21" si="5">D17+E17</f>
        <v>65.67</v>
      </c>
      <c r="G17" s="100" t="s">
        <v>11</v>
      </c>
    </row>
    <row r="18" spans="3:7">
      <c r="C18" s="81">
        <v>3</v>
      </c>
      <c r="D18" s="81">
        <v>64.72</v>
      </c>
      <c r="E18" s="81">
        <v>3.43</v>
      </c>
      <c r="F18" s="81">
        <f t="shared" si="5"/>
        <v>68.150000000000006</v>
      </c>
      <c r="G18" s="100" t="s">
        <v>11</v>
      </c>
    </row>
    <row r="19" spans="3:7">
      <c r="C19" s="81">
        <v>4</v>
      </c>
      <c r="D19" s="81">
        <v>84.99</v>
      </c>
      <c r="E19" s="81">
        <v>8.82</v>
      </c>
      <c r="F19" s="81">
        <f t="shared" si="5"/>
        <v>93.81</v>
      </c>
      <c r="G19" s="100" t="s">
        <v>40</v>
      </c>
    </row>
    <row r="20" spans="3:7">
      <c r="C20" s="81">
        <v>5</v>
      </c>
      <c r="D20" s="81">
        <v>74.67</v>
      </c>
      <c r="E20" s="81">
        <v>4.78</v>
      </c>
      <c r="F20" s="81">
        <f t="shared" si="5"/>
        <v>79.45</v>
      </c>
      <c r="G20" s="100" t="s">
        <v>40</v>
      </c>
    </row>
    <row r="21" spans="3:7">
      <c r="C21" s="81">
        <v>6</v>
      </c>
      <c r="D21" s="81">
        <v>74.67</v>
      </c>
      <c r="E21" s="81">
        <v>4.78</v>
      </c>
      <c r="F21" s="81">
        <f t="shared" si="5"/>
        <v>79.45</v>
      </c>
      <c r="G21" s="100" t="s">
        <v>40</v>
      </c>
    </row>
  </sheetData>
  <mergeCells count="1">
    <mergeCell ref="I10:K10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16CD04-9FCB-4C32-AF98-975EB73D938E}">
  <dimension ref="A1"/>
  <sheetViews>
    <sheetView topLeftCell="B10" workbookViewId="0">
      <selection activeCell="B34" sqref="B34"/>
    </sheetView>
  </sheetViews>
  <sheetFormatPr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Tower 1</vt:lpstr>
      <vt:lpstr>Total</vt:lpstr>
      <vt:lpstr>Rera</vt:lpstr>
      <vt:lpstr>Typical Floor</vt:lpstr>
      <vt:lpstr>IGR</vt:lpstr>
      <vt:lpstr>RR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Vinita Surve</cp:lastModifiedBy>
  <cp:lastPrinted>2013-08-31T05:30:46Z</cp:lastPrinted>
  <dcterms:created xsi:type="dcterms:W3CDTF">2013-08-30T08:57:19Z</dcterms:created>
  <dcterms:modified xsi:type="dcterms:W3CDTF">2024-07-12T06:52:31Z</dcterms:modified>
</cp:coreProperties>
</file>