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  <sheet name="Sheet10" sheetId="10" r:id="rId2"/>
    <sheet name="Sheet9" sheetId="9" r:id="rId3"/>
    <sheet name="Sheet8" sheetId="8" r:id="rId4"/>
    <sheet name="Sheet7" sheetId="7" r:id="rId5"/>
    <sheet name="Sheet6" sheetId="6" r:id="rId6"/>
    <sheet name="Sheet5" sheetId="5" r:id="rId7"/>
    <sheet name="Sheet4" sheetId="4" r:id="rId8"/>
    <sheet name="Sheet3" sheetId="3" r:id="rId9"/>
    <sheet name="Sheet2" sheetId="2" r:id="rId10"/>
    <sheet name="Sheet11" sheetId="11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L19" i="1"/>
  <c r="R5" i="1"/>
  <c r="G11" i="1"/>
  <c r="G12" i="1"/>
  <c r="G13" i="1"/>
  <c r="G14" i="1"/>
  <c r="G10" i="1"/>
  <c r="P16" i="1"/>
  <c r="S11" i="1"/>
  <c r="D22" i="1"/>
  <c r="F22" i="1" s="1"/>
  <c r="F17" i="1"/>
  <c r="F18" i="1"/>
  <c r="F19" i="1"/>
  <c r="F20" i="1"/>
  <c r="F21" i="1"/>
  <c r="F23" i="1"/>
  <c r="F16" i="1"/>
  <c r="D16" i="1"/>
  <c r="H10" i="1" l="1"/>
  <c r="H11" i="1"/>
  <c r="H12" i="1"/>
  <c r="H13" i="1"/>
  <c r="H14" i="1"/>
  <c r="H9" i="1"/>
  <c r="T7" i="1"/>
  <c r="T4" i="1"/>
  <c r="L8" i="1"/>
  <c r="L9" i="1" s="1"/>
  <c r="L6" i="1"/>
  <c r="L4" i="1"/>
  <c r="L3" i="1"/>
  <c r="L12" i="1" s="1"/>
  <c r="L10" i="1" l="1"/>
  <c r="L11" i="1" s="1"/>
  <c r="L13" i="1"/>
  <c r="L16" i="1" l="1"/>
  <c r="L18" i="1" s="1"/>
  <c r="L17" i="1" l="1"/>
</calcChain>
</file>

<file path=xl/sharedStrings.xml><?xml version="1.0" encoding="utf-8"?>
<sst xmlns="http://schemas.openxmlformats.org/spreadsheetml/2006/main" count="29" uniqueCount="28">
  <si>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</si>
  <si>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</si>
  <si>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</si>
  <si>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</si>
  <si>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</si>
  <si>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</si>
  <si>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</si>
  <si>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</si>
  <si>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</si>
  <si>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</si>
  <si>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</si>
  <si>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</si>
  <si>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Value / RV</t>
  </si>
  <si>
    <t>RV</t>
  </si>
  <si>
    <t>DV</t>
  </si>
  <si>
    <t>IV</t>
  </si>
  <si>
    <t>Rental Value</t>
  </si>
  <si>
    <t>BU</t>
  </si>
  <si>
    <t>Price Indicators</t>
  </si>
  <si>
    <t>CA</t>
  </si>
  <si>
    <t>BA</t>
  </si>
  <si>
    <t>SA</t>
  </si>
  <si>
    <t>Value</t>
  </si>
  <si>
    <t>ROC</t>
  </si>
  <si>
    <t>ROB</t>
  </si>
  <si>
    <t>ROS</t>
  </si>
  <si>
    <t>Carpet</t>
  </si>
  <si>
    <t>Niche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</si>
</sst>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  <xf numFmtId="43" fontId="0" fillId="0" borderId="0" xfId="1" applyFont="1"/>
    <xf numFmtId="0" fontId="0" fillId="3" borderId="0" xfId="0" applyFill="1"/>
    <xf numFmtId="43" fontId="0" fillId="0" borderId="0" xfId="0" applyNumberFormat="1"/>
    <xf numFmtId="43" fontId="0" fillId="3" borderId="0" xfId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335464</xdr:colOff>
      <xdr:row>38</xdr:row>
      <xdr:rowOff>162958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65864" cy="7401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478358</xdr:colOff>
      <xdr:row>38</xdr:row>
      <xdr:rowOff>134379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108758" cy="7373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607695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38095" cy="85714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607695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38095" cy="85714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607695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38095" cy="85714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607695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38095" cy="85714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173005</xdr:colOff>
      <xdr:row>31</xdr:row>
      <xdr:rowOff>19877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145805" cy="5925377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0</xdr:row>
      <xdr:rowOff>152400</xdr:rowOff>
    </xdr:from>
    <xdr:to>
      <xdr:col>18</xdr:col>
      <xdr:colOff>325405</xdr:colOff>
      <xdr:row>31</xdr:row>
      <xdr:rowOff>172277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52400"/>
          <a:ext cx="11145805" cy="59253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154208</xdr:colOff>
      <xdr:row>35</xdr:row>
      <xdr:rowOff>162878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55808" cy="68303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392622</xdr:colOff>
      <xdr:row>38</xdr:row>
      <xdr:rowOff>48642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023022" cy="72876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3"/>
  <sheetViews>
    <sheetView tabSelected="1" workbookViewId="0">
      <selection activeCell="N18" sqref="N18"/>
    </sheetView>
  </sheetViews>
  <sheetFormatPr defaultRowHeight="15" x14ac:dyDescent="0.25"/>
  <cols>
    <col min="6" max="6" width="14.28515625" bestFit="1" customWidth="1"/>
    <col min="7" max="8" width="10" bestFit="1" customWidth="1"/>
    <col min="11" max="11" width="19.5703125" bestFit="1" customWidth="1"/>
    <col min="12" max="12" width="13.7109375" bestFit="1" customWidth="1"/>
    <col min="13" max="13" width="10" bestFit="1" customWidth="1"/>
    <col min="18" max="18" width="14.28515625" bestFit="1" customWidth="1"/>
  </cols>
  <sheetData>
    <row r="1" spans="2:20" ht="16.5" x14ac:dyDescent="0.3">
      <c r="K1" s="1" t="s">
        <v>0</v>
      </c>
      <c r="L1" s="2">
        <v>39000</v>
      </c>
    </row>
    <row r="2" spans="2:20" ht="82.5" x14ac:dyDescent="0.3">
      <c r="K2" s="3" t="s">
        <v>1</v>
      </c>
      <c r="L2" s="2">
        <v>3000</v>
      </c>
      <c r="Q2" t="s">
        <v>17</v>
      </c>
      <c r="R2">
        <v>740</v>
      </c>
      <c r="T2">
        <v>2024</v>
      </c>
    </row>
    <row r="3" spans="2:20" ht="16.5" x14ac:dyDescent="0.3">
      <c r="K3" s="1" t="s">
        <v>2</v>
      </c>
      <c r="L3" s="2">
        <f>L1-L2</f>
        <v>36000</v>
      </c>
      <c r="R3" s="12">
        <v>25000000</v>
      </c>
      <c r="T3">
        <v>1994</v>
      </c>
    </row>
    <row r="4" spans="2:20" ht="16.5" x14ac:dyDescent="0.3">
      <c r="K4" s="1" t="s">
        <v>3</v>
      </c>
      <c r="L4" s="2">
        <f>L2*1</f>
        <v>3000</v>
      </c>
      <c r="T4">
        <f>T2-T3</f>
        <v>30</v>
      </c>
    </row>
    <row r="5" spans="2:20" ht="16.5" x14ac:dyDescent="0.3">
      <c r="K5" s="1" t="s">
        <v>4</v>
      </c>
      <c r="L5" s="4">
        <v>30</v>
      </c>
      <c r="R5" s="14">
        <f>R3/R2</f>
        <v>33783.783783783787</v>
      </c>
    </row>
    <row r="6" spans="2:20" ht="16.5" x14ac:dyDescent="0.3">
      <c r="K6" s="1" t="s">
        <v>5</v>
      </c>
      <c r="L6" s="4">
        <f>L7-L5</f>
        <v>30</v>
      </c>
      <c r="T6">
        <v>45000</v>
      </c>
    </row>
    <row r="7" spans="2:20" ht="16.5" x14ac:dyDescent="0.3">
      <c r="C7" t="s">
        <v>18</v>
      </c>
      <c r="K7" s="1" t="s">
        <v>6</v>
      </c>
      <c r="L7" s="4">
        <v>60</v>
      </c>
      <c r="T7">
        <f>T6/1.2</f>
        <v>37500</v>
      </c>
    </row>
    <row r="8" spans="2:20" ht="49.5" x14ac:dyDescent="0.3">
      <c r="C8" t="s">
        <v>19</v>
      </c>
      <c r="D8" t="s">
        <v>20</v>
      </c>
      <c r="E8" t="s">
        <v>21</v>
      </c>
      <c r="F8" t="s">
        <v>22</v>
      </c>
      <c r="G8" t="s">
        <v>23</v>
      </c>
      <c r="H8" t="s">
        <v>24</v>
      </c>
      <c r="I8" t="s">
        <v>25</v>
      </c>
      <c r="K8" s="3" t="s">
        <v>7</v>
      </c>
      <c r="L8" s="4">
        <f>90*L5/L7</f>
        <v>45</v>
      </c>
    </row>
    <row r="9" spans="2:20" ht="16.5" x14ac:dyDescent="0.3">
      <c r="C9" s="13"/>
      <c r="D9" s="13">
        <v>975</v>
      </c>
      <c r="E9" s="13"/>
      <c r="F9" s="15">
        <v>34100000</v>
      </c>
      <c r="G9" s="15"/>
      <c r="H9" s="15">
        <f>F9/D9</f>
        <v>34974.358974358976</v>
      </c>
      <c r="K9" s="1"/>
      <c r="L9" s="5">
        <f>L8%</f>
        <v>0.45</v>
      </c>
      <c r="R9" t="s">
        <v>26</v>
      </c>
      <c r="S9">
        <v>711</v>
      </c>
    </row>
    <row r="10" spans="2:20" ht="16.5" x14ac:dyDescent="0.3">
      <c r="C10">
        <v>800</v>
      </c>
      <c r="D10">
        <v>925</v>
      </c>
      <c r="F10" s="12">
        <v>36000000</v>
      </c>
      <c r="G10" s="12">
        <f>F10/C10</f>
        <v>45000</v>
      </c>
      <c r="H10" s="12">
        <f t="shared" ref="H10:H14" si="0">F10/D10</f>
        <v>38918.91891891892</v>
      </c>
      <c r="K10" s="1" t="s">
        <v>8</v>
      </c>
      <c r="L10" s="2">
        <f>L4*L9</f>
        <v>1350</v>
      </c>
      <c r="R10" t="s">
        <v>27</v>
      </c>
      <c r="S10">
        <v>22</v>
      </c>
    </row>
    <row r="11" spans="2:20" ht="16.5" x14ac:dyDescent="0.3">
      <c r="C11">
        <v>450</v>
      </c>
      <c r="D11">
        <v>550</v>
      </c>
      <c r="F11" s="12">
        <v>19500000</v>
      </c>
      <c r="G11" s="12">
        <f t="shared" ref="G11:G14" si="1">F11/C11</f>
        <v>43333.333333333336</v>
      </c>
      <c r="H11" s="12">
        <f t="shared" si="0"/>
        <v>35454.545454545456</v>
      </c>
      <c r="K11" s="1" t="s">
        <v>9</v>
      </c>
      <c r="L11" s="2">
        <f>L4-L10</f>
        <v>1650</v>
      </c>
      <c r="S11">
        <f>SUM(S9:S10)</f>
        <v>733</v>
      </c>
    </row>
    <row r="12" spans="2:20" ht="16.5" x14ac:dyDescent="0.3">
      <c r="C12">
        <v>332</v>
      </c>
      <c r="F12" s="12">
        <v>11800000</v>
      </c>
      <c r="G12" s="12">
        <f t="shared" si="1"/>
        <v>35542.168674698798</v>
      </c>
      <c r="H12" s="12" t="e">
        <f t="shared" si="0"/>
        <v>#DIV/0!</v>
      </c>
      <c r="K12" s="1" t="s">
        <v>2</v>
      </c>
      <c r="L12" s="2">
        <f>L3</f>
        <v>36000</v>
      </c>
    </row>
    <row r="13" spans="2:20" ht="16.5" x14ac:dyDescent="0.3">
      <c r="F13" s="12"/>
      <c r="G13" s="12" t="e">
        <f t="shared" si="1"/>
        <v>#DIV/0!</v>
      </c>
      <c r="H13" s="12" t="e">
        <f t="shared" si="0"/>
        <v>#DIV/0!</v>
      </c>
      <c r="K13" s="1" t="s">
        <v>10</v>
      </c>
      <c r="L13" s="2">
        <f>L12+L11</f>
        <v>37650</v>
      </c>
      <c r="M13" s="14"/>
    </row>
    <row r="14" spans="2:20" ht="16.5" x14ac:dyDescent="0.3">
      <c r="F14" s="12"/>
      <c r="G14" s="12" t="e">
        <f t="shared" si="1"/>
        <v>#DIV/0!</v>
      </c>
      <c r="H14" s="12" t="e">
        <f t="shared" si="0"/>
        <v>#DIV/0!</v>
      </c>
      <c r="K14" s="1"/>
      <c r="L14" s="4"/>
      <c r="P14">
        <v>740</v>
      </c>
    </row>
    <row r="15" spans="2:20" ht="16.5" x14ac:dyDescent="0.3">
      <c r="K15" s="6" t="s">
        <v>11</v>
      </c>
      <c r="L15" s="7">
        <v>740</v>
      </c>
      <c r="P15">
        <v>29000</v>
      </c>
    </row>
    <row r="16" spans="2:20" ht="16.5" x14ac:dyDescent="0.3">
      <c r="B16" s="13">
        <v>2023</v>
      </c>
      <c r="C16" s="13">
        <v>72.77</v>
      </c>
      <c r="D16" s="13">
        <f>C16*10.764</f>
        <v>783.29627999999991</v>
      </c>
      <c r="E16" s="13">
        <v>30000000</v>
      </c>
      <c r="F16" s="13">
        <f>E16/D16</f>
        <v>38299.68399696728</v>
      </c>
      <c r="K16" s="6" t="s">
        <v>12</v>
      </c>
      <c r="L16" s="8">
        <f>L13*L15</f>
        <v>27861000</v>
      </c>
      <c r="P16">
        <f>P15*P14</f>
        <v>21460000</v>
      </c>
    </row>
    <row r="17" spans="2:12" ht="16.5" x14ac:dyDescent="0.3">
      <c r="B17">
        <v>2022</v>
      </c>
      <c r="D17">
        <v>783</v>
      </c>
      <c r="E17">
        <v>32130000</v>
      </c>
      <c r="F17">
        <f t="shared" ref="F17:F23" si="2">E17/D17</f>
        <v>41034.482758620688</v>
      </c>
      <c r="K17" s="9" t="s">
        <v>13</v>
      </c>
      <c r="L17" s="10">
        <f>L16*90%</f>
        <v>25074900</v>
      </c>
    </row>
    <row r="18" spans="2:12" ht="16.5" x14ac:dyDescent="0.3">
      <c r="B18">
        <v>2024</v>
      </c>
      <c r="D18">
        <v>783</v>
      </c>
      <c r="E18">
        <v>22450000</v>
      </c>
      <c r="F18">
        <f t="shared" si="2"/>
        <v>28671.77522349936</v>
      </c>
      <c r="K18" s="9" t="s">
        <v>14</v>
      </c>
      <c r="L18" s="10">
        <f>L16*80%</f>
        <v>22288800</v>
      </c>
    </row>
    <row r="19" spans="2:12" ht="16.5" x14ac:dyDescent="0.3">
      <c r="B19">
        <v>2024</v>
      </c>
      <c r="D19">
        <v>740</v>
      </c>
      <c r="E19">
        <v>19000000</v>
      </c>
      <c r="F19">
        <f t="shared" si="2"/>
        <v>25675.675675675677</v>
      </c>
      <c r="K19" s="9" t="s">
        <v>15</v>
      </c>
      <c r="L19" s="10">
        <f>740*L2</f>
        <v>2220000</v>
      </c>
    </row>
    <row r="20" spans="2:12" ht="16.5" x14ac:dyDescent="0.3">
      <c r="B20">
        <v>2023</v>
      </c>
      <c r="D20">
        <v>740</v>
      </c>
      <c r="E20">
        <v>20000000</v>
      </c>
      <c r="F20">
        <f t="shared" si="2"/>
        <v>27027.027027027027</v>
      </c>
      <c r="K20" s="11" t="s">
        <v>16</v>
      </c>
      <c r="L20" s="10">
        <f>L16*0.025/12</f>
        <v>58043.75</v>
      </c>
    </row>
    <row r="21" spans="2:12" x14ac:dyDescent="0.25">
      <c r="B21">
        <v>2023</v>
      </c>
      <c r="D21">
        <v>740</v>
      </c>
      <c r="E21">
        <v>22500000</v>
      </c>
      <c r="F21">
        <f t="shared" si="2"/>
        <v>30405.405405405407</v>
      </c>
    </row>
    <row r="22" spans="2:12" x14ac:dyDescent="0.25">
      <c r="C22">
        <v>68.77</v>
      </c>
      <c r="D22">
        <f>C22*10.764</f>
        <v>740.24027999999987</v>
      </c>
      <c r="E22">
        <v>20000000</v>
      </c>
      <c r="F22">
        <f t="shared" si="2"/>
        <v>27018.254126889722</v>
      </c>
    </row>
    <row r="23" spans="2:12" x14ac:dyDescent="0.25">
      <c r="F23" t="e">
        <f t="shared" si="2"/>
        <v>#DIV/0!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Sheet1</vt:lpstr>
      <vt:lpstr>Sheet10</vt:lpstr>
      <vt:lpstr>Sheet9</vt:lpstr>
      <vt:lpstr>Sheet8</vt:lpstr>
      <vt:lpstr>Sheet7</vt:lpstr>
      <vt:lpstr>Sheet6</vt:lpstr>
      <vt:lpstr>Sheet5</vt:lpstr>
      <vt:lpstr>Sheet4</vt:lpstr>
      <vt:lpstr>Sheet3</vt:lpstr>
      <vt:lpstr>Sheet2</vt:lpstr>
      <vt:lpstr>Sheet11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2024-07-03T12:07:38Z</dcterms:modified>
</cp:coreProperties>
</file>