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0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23" i="1" l="1"/>
  <c r="C21" i="1"/>
  <c r="C20" i="1"/>
  <c r="C25" i="1"/>
  <c r="I7" i="1" l="1"/>
  <c r="K9" i="1"/>
  <c r="L2" i="1"/>
  <c r="D18" i="1"/>
  <c r="I13" i="1"/>
  <c r="H13" i="1"/>
  <c r="H11" i="1"/>
  <c r="H10" i="1"/>
  <c r="E7" i="1"/>
  <c r="C7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<sst xmlns="http://schemas.openxmlformats.org/spreadsheetml/2006/main" count="22" uniqueCount="21">
  <si>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</si>
  <si>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</si>
  <si>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</si>
  <si>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</si>
  <si>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</si>
  <si>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</si>
  <si>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</si>
  <si>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</si>
  <si>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</si>
  <si>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</si>
  <si>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</si>
  <si>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</si>
  <si>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</si>
  <si>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</si>
  <si>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</si>
  <si>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</si>
  <si>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</si>
  <si>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</si>
  <si>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</si>
  <si>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</si>
  <si>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SBI\IFB - Malad (W)\Lt Sagar Coastal Transport Pvt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</si>
</sst>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0" fillId="0" borderId="0" xfId="1" applyFont="1" applyBorder="1"/>
    <xf numFmtId="165" fontId="0" fillId="0" borderId="0" xfId="1" applyNumberFormat="1" applyFont="1" applyBorder="1"/>
    <xf numFmtId="165" fontId="4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tabSelected="1" zoomScaleNormal="100" workbookViewId="0">
      <selection activeCell="C24" sqref="C2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8" max="8" width="11.5703125" bestFit="1" customWidth="1"/>
    <col min="9" max="9" width="10" bestFit="1" customWidth="1"/>
    <col min="11" max="11" width="15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>
        <v>1966.5</v>
      </c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>
        <f>L1*10.764</f>
        <v>21167.405999999999</v>
      </c>
    </row>
    <row r="3" spans="1:12" x14ac:dyDescent="0.25">
      <c r="A3" s="4" t="s">
        <v>0</v>
      </c>
      <c r="B3" s="7"/>
      <c r="C3" s="35">
        <v>19700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16900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3"/>
      <c r="I6" s="53"/>
      <c r="J6" s="5"/>
      <c r="K6" s="5"/>
      <c r="L6" s="6"/>
    </row>
    <row r="7" spans="1:12" x14ac:dyDescent="0.25">
      <c r="A7" s="4" t="s">
        <v>4</v>
      </c>
      <c r="B7" s="9"/>
      <c r="C7" s="36">
        <f>D7-D8</f>
        <v>6</v>
      </c>
      <c r="D7" s="43">
        <v>2024</v>
      </c>
      <c r="E7" s="5">
        <f>100-C7</f>
        <v>94</v>
      </c>
      <c r="F7" s="5"/>
      <c r="G7" s="5"/>
      <c r="H7" s="53">
        <v>163560</v>
      </c>
      <c r="I7" s="54">
        <f>H7/10.764</f>
        <v>15195.094760312153</v>
      </c>
      <c r="J7" s="5"/>
      <c r="K7" s="53">
        <v>21167</v>
      </c>
      <c r="L7" s="6"/>
    </row>
    <row r="8" spans="1:12" x14ac:dyDescent="0.25">
      <c r="A8" s="4" t="s">
        <v>5</v>
      </c>
      <c r="B8" s="9"/>
      <c r="C8" s="36">
        <f>C9-C7</f>
        <v>54</v>
      </c>
      <c r="D8" s="30">
        <v>2018</v>
      </c>
      <c r="E8" s="5" t="s">
        <v>19</v>
      </c>
      <c r="F8" s="5"/>
      <c r="G8" s="5"/>
      <c r="H8" s="53">
        <v>58050</v>
      </c>
      <c r="I8" s="53"/>
      <c r="J8" s="5"/>
      <c r="K8" s="53">
        <v>14607</v>
      </c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3"/>
      <c r="I9" s="53"/>
      <c r="J9" s="5"/>
      <c r="K9" s="53">
        <f>K8*K7</f>
        <v>309186369</v>
      </c>
      <c r="L9" s="6"/>
    </row>
    <row r="10" spans="1:12" ht="30" x14ac:dyDescent="0.25">
      <c r="A10" s="8" t="s">
        <v>12</v>
      </c>
      <c r="B10" s="9"/>
      <c r="C10" s="36">
        <f>90*C7/C9</f>
        <v>9</v>
      </c>
      <c r="D10" s="30"/>
      <c r="E10" s="5"/>
      <c r="F10" s="5"/>
      <c r="G10" s="5"/>
      <c r="H10" s="53">
        <f>H7-H8</f>
        <v>105510</v>
      </c>
      <c r="I10" s="53"/>
      <c r="J10" s="5"/>
      <c r="K10" s="5"/>
      <c r="L10" s="6"/>
    </row>
    <row r="11" spans="1:12" x14ac:dyDescent="0.25">
      <c r="A11" s="4"/>
      <c r="B11" s="10"/>
      <c r="C11" s="37">
        <f>C10%</f>
        <v>0.09</v>
      </c>
      <c r="D11" s="31"/>
      <c r="E11" s="5"/>
      <c r="F11" s="5"/>
      <c r="G11" s="5"/>
      <c r="H11" s="53">
        <f>H10*94%</f>
        <v>99179.4</v>
      </c>
      <c r="I11" s="53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252</v>
      </c>
      <c r="D12" s="29"/>
      <c r="E12" s="5"/>
      <c r="F12" s="5"/>
      <c r="G12" s="5"/>
      <c r="H12" s="53"/>
      <c r="I12" s="53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2548</v>
      </c>
      <c r="D13" s="29"/>
      <c r="E13" s="5"/>
      <c r="F13" s="5"/>
      <c r="G13" s="5"/>
      <c r="H13" s="54">
        <f>H11+H8</f>
        <v>157229.4</v>
      </c>
      <c r="I13" s="54">
        <f>H13/10.764</f>
        <v>14606.967670011149</v>
      </c>
      <c r="J13" s="5"/>
      <c r="K13" s="5"/>
      <c r="L13" s="6"/>
    </row>
    <row r="14" spans="1:12" x14ac:dyDescent="0.25">
      <c r="A14" s="4" t="s">
        <v>2</v>
      </c>
      <c r="B14" s="7"/>
      <c r="C14" s="35">
        <f>C5</f>
        <v>16900</v>
      </c>
      <c r="D14" s="29"/>
      <c r="E14" s="5"/>
      <c r="F14" s="5"/>
      <c r="G14" s="5"/>
      <c r="H14" s="53"/>
      <c r="I14" s="53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19448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17633</v>
      </c>
      <c r="D18" s="30">
        <f>C18*1.2</f>
        <v>21159.599999999999</v>
      </c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342926584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55">
        <f>C19*0.9</f>
        <v>308633925.60000002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55">
        <f>C19*0.8</f>
        <v>274341267.19999999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C4*21167</f>
        <v>59267600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1143088.6133333333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2024-08-02T10:49:10Z</dcterms:modified>
</cp:coreProperties>
</file>