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PBB Chinchpokli\Rehmat Kurban Sayyed\"/>
    </mc:Choice>
  </mc:AlternateContent>
  <xr:revisionPtr revIDLastSave="0" documentId="13_ncr:1_{8E15E0CF-8923-487B-ABA6-DB11A8B28A61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4" l="1"/>
  <c r="U10" i="4"/>
  <c r="U9" i="4"/>
  <c r="T9" i="4"/>
  <c r="R21" i="4"/>
  <c r="P12" i="4" l="1"/>
  <c r="Q12" i="4" s="1"/>
  <c r="P11" i="4"/>
  <c r="Q11" i="4" s="1"/>
  <c r="P10" i="4"/>
  <c r="Q10" i="4"/>
  <c r="P9" i="4"/>
  <c r="Q9" i="4" s="1"/>
  <c r="P14" i="4"/>
  <c r="Q14" i="4" s="1"/>
  <c r="P13" i="4"/>
  <c r="Q13" i="4" s="1"/>
  <c r="Q3" i="4"/>
  <c r="P7" i="4"/>
  <c r="P6" i="4"/>
  <c r="P5" i="4"/>
  <c r="Q4" i="4"/>
  <c r="P2" i="4"/>
  <c r="O18" i="4"/>
  <c r="J19" i="4"/>
  <c r="O19" i="4" s="1"/>
  <c r="O20" i="4" l="1"/>
  <c r="P8" i="4"/>
  <c r="B13" i="4" l="1"/>
  <c r="J13" i="4"/>
  <c r="I13" i="4"/>
  <c r="E13" i="4"/>
  <c r="A13" i="4"/>
  <c r="C13" i="4" l="1"/>
  <c r="D13" i="4" s="1"/>
  <c r="H13" i="4" s="1"/>
  <c r="F13" i="4"/>
  <c r="G13" i="4" l="1"/>
  <c r="J10" i="4" l="1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2" i="4" l="1"/>
  <c r="I12" i="4"/>
  <c r="E12" i="4"/>
  <c r="A12" i="4"/>
  <c r="J11" i="4"/>
  <c r="I11" i="4"/>
  <c r="E11" i="4"/>
  <c r="A11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3" i="4"/>
  <c r="F4" i="4"/>
  <c r="F5" i="4"/>
  <c r="F6" i="4"/>
  <c r="F2" i="4"/>
  <c r="B10" i="4"/>
  <c r="C10" i="4" s="1"/>
  <c r="B11" i="4"/>
  <c r="C11" i="4" s="1"/>
  <c r="B12" i="4"/>
  <c r="C12" i="4" s="1"/>
  <c r="B7" i="4"/>
  <c r="C7" i="4" s="1"/>
  <c r="F11" i="4" l="1"/>
  <c r="F10" i="4"/>
  <c r="D5" i="4"/>
  <c r="H5" i="4" s="1"/>
  <c r="D9" i="4"/>
  <c r="H9" i="4" s="1"/>
  <c r="G9" i="4"/>
  <c r="F7" i="4"/>
  <c r="D3" i="4"/>
  <c r="H3" i="4" s="1"/>
  <c r="G3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2" i="4"/>
  <c r="H12" i="4" s="1"/>
  <c r="G12" i="4"/>
  <c r="F12" i="4"/>
  <c r="D11" i="4"/>
  <c r="H11" i="4" s="1"/>
  <c r="G11" i="4"/>
  <c r="D10" i="4" l="1"/>
  <c r="H10" i="4" s="1"/>
  <c r="G10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<sst xmlns="http://schemas.openxmlformats.org/spreadsheetml/2006/main" count="32" uniqueCount="28">
  <si>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</si>
  <si>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</si>
  <si>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</si>
  <si>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</si>
  <si>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</si>
  <si>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</si>
  <si>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</si>
  <si>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</si>
  <si>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</si>
  <si>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</si>
  <si>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</si>
  <si>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</si>
  <si>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</si>
  <si>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1502, 15th Floor, Wing - B, Romell Empress Building , I C COlony, Holy Cross Road, Borivali West, </t>
  </si>
  <si>
    <t>flat</t>
  </si>
  <si>
    <t>ca</t>
  </si>
  <si>
    <t>rate</t>
  </si>
  <si>
    <t>fmv</t>
  </si>
  <si>
    <t>1 bhk - 1.10 to 1.25 cr</t>
  </si>
  <si>
    <t>f. no. 1502 for entrance</t>
  </si>
  <si>
    <t>1502 - kitchen converted into bedroom</t>
  </si>
  <si>
    <t>mca</t>
  </si>
  <si>
    <t>29.05.24</t>
  </si>
  <si>
    <t>02.12.23</t>
  </si>
  <si>
    <t>18.09.23</t>
  </si>
  <si>
    <t>06.01.23</t>
  </si>
  <si>
    <t>oc - 2018</t>
  </si>
  <si>
    <t>2 bhk - 2.25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</si>
</sst>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/>
    <xf numFmtId="2" fontId="0" fillId="0" borderId="0" xfId="0" applyNumberFormat="1" applyFill="1"/>
    <xf numFmtId="4" fontId="0" fillId="0" borderId="0" xfId="0" applyNumberFormat="1" applyFill="1"/>
    <xf numFmtId="4" fontId="1" fillId="3" borderId="0" xfId="0" applyNumberFormat="1" applyFont="1" applyFill="1"/>
    <xf numFmtId="2" fontId="1" fillId="3" borderId="0" xfId="0" applyNumberFormat="1" applyFont="1" applyFill="1"/>
    <xf numFmtId="2" fontId="0" fillId="3" borderId="0" xfId="0" applyNumberFormat="1" applyFill="1"/>
    <xf numFmtId="4" fontId="0" fillId="3" borderId="0" xfId="0" applyNumberFormat="1" applyFill="1"/>
    <xf numFmtId="0" fontId="0" fillId="3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85EF2-98F4-43C8-B993-7CEC4485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5927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47E55-9824-49D9-9DB7-110578F7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307EC-CA5E-4802-8DE2-58074DE5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0</xdr:rowOff>
    </xdr:from>
    <xdr:to>
      <xdr:col>16</xdr:col>
      <xdr:colOff>296584</xdr:colOff>
      <xdr:row>47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E3DA5-3EFE-45D3-A358-82C10DEC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381000"/>
          <a:ext cx="9383434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46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B37D4-94C4-4C45-9EC5-B1C1C68A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573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0</xdr:rowOff>
    </xdr:from>
    <xdr:to>
      <xdr:col>16</xdr:col>
      <xdr:colOff>468033</xdr:colOff>
      <xdr:row>47</xdr:row>
      <xdr:rowOff>77414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BF2C9E-4257-4DDF-B177-18EA443B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937390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16</xdr:col>
      <xdr:colOff>287066</xdr:colOff>
      <xdr:row>67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9E0DC0-E6A7-4DB5-990C-16DBE4E50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91000"/>
          <a:ext cx="9431066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21</xdr:col>
      <xdr:colOff>210856</xdr:colOff>
      <xdr:row>49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62177B-B2A1-46A2-BE1C-215FF296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9354856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20</xdr:col>
      <xdr:colOff>258487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CAC27-5700-420A-85BE-A47B3B74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9402487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AFF6EF-FCEC-4887-A92E-638FBF13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8CCAE-7584-4289-AB5E-853F1007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7"/>
  <sheetViews>
    <sheetView tabSelected="1" zoomScaleNormal="100" workbookViewId="0">
      <selection activeCell="Y16" sqref="Y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1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7.7109375" style="11" customWidth="1"/>
    <col min="18" max="18" width="16" customWidth="1"/>
    <col min="19" max="19" width="15" style="19" customWidth="1"/>
    <col min="20" max="20" width="14.42578125" customWidth="1"/>
    <col min="21" max="21" width="6.8554687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2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0" t="s">
        <v>6</v>
      </c>
      <c r="R1" s="1" t="s">
        <v>1</v>
      </c>
      <c r="S1" s="19" t="s">
        <v>3</v>
      </c>
      <c r="T1"/>
      <c r="U1"/>
      <c r="V1"/>
      <c r="W1"/>
      <c r="X1"/>
    </row>
    <row r="2" spans="1:24" s="14" customFormat="1" x14ac:dyDescent="0.25">
      <c r="A2" s="15">
        <f t="shared" ref="A2:A12" si="0">N2</f>
        <v>0</v>
      </c>
      <c r="B2" s="15">
        <f t="shared" ref="B2:B12" si="1">Q2</f>
        <v>400</v>
      </c>
      <c r="C2" s="15">
        <f>B2*1.1</f>
        <v>440.00000000000006</v>
      </c>
      <c r="D2" s="15">
        <f t="shared" ref="D2:D10" si="2">C2*1.2</f>
        <v>528</v>
      </c>
      <c r="E2" s="16">
        <f t="shared" ref="E2:E10" si="3">R2</f>
        <v>11000000</v>
      </c>
      <c r="F2" s="20">
        <f t="shared" ref="F2:F10" si="4">ROUND((E2/B2),0)</f>
        <v>27500</v>
      </c>
      <c r="G2" s="15">
        <f t="shared" ref="G2:G10" si="5">ROUND((E2/C2),0)</f>
        <v>25000</v>
      </c>
      <c r="H2" s="15">
        <f t="shared" ref="H2:H10" si="6">ROUND((E2/D2),0)</f>
        <v>20833</v>
      </c>
      <c r="I2" s="17" t="e">
        <f>#REF!</f>
        <v>#REF!</v>
      </c>
      <c r="J2" s="15">
        <f t="shared" ref="J2:J10" si="7">S2</f>
        <v>0</v>
      </c>
      <c r="O2" s="14">
        <v>0</v>
      </c>
      <c r="P2" s="14">
        <f t="shared" ref="P2:P7" si="8">O2/1.2</f>
        <v>0</v>
      </c>
      <c r="Q2" s="21">
        <v>400</v>
      </c>
      <c r="R2" s="22">
        <v>11000000</v>
      </c>
      <c r="S2" s="18"/>
    </row>
    <row r="3" spans="1:24" s="14" customFormat="1" x14ac:dyDescent="0.25">
      <c r="A3" s="15">
        <f t="shared" si="0"/>
        <v>0</v>
      </c>
      <c r="B3" s="15">
        <f t="shared" si="1"/>
        <v>590.90909090909088</v>
      </c>
      <c r="C3" s="15">
        <f t="shared" ref="C3:C13" si="9">B3*1.1</f>
        <v>650</v>
      </c>
      <c r="D3" s="15">
        <f t="shared" si="2"/>
        <v>780</v>
      </c>
      <c r="E3" s="16">
        <f t="shared" si="3"/>
        <v>9300000</v>
      </c>
      <c r="F3" s="15">
        <f t="shared" si="4"/>
        <v>15738</v>
      </c>
      <c r="G3" s="15">
        <f t="shared" si="5"/>
        <v>14308</v>
      </c>
      <c r="H3" s="15">
        <f t="shared" si="6"/>
        <v>11923</v>
      </c>
      <c r="I3" s="17" t="e">
        <f>#REF!</f>
        <v>#REF!</v>
      </c>
      <c r="J3" s="15">
        <f t="shared" si="7"/>
        <v>0</v>
      </c>
      <c r="O3" s="14">
        <v>0</v>
      </c>
      <c r="P3" s="14">
        <v>650</v>
      </c>
      <c r="Q3" s="21">
        <f>P3/1.1</f>
        <v>590.90909090909088</v>
      </c>
      <c r="R3" s="22">
        <v>9300000</v>
      </c>
      <c r="S3" s="18"/>
    </row>
    <row r="4" spans="1:24" x14ac:dyDescent="0.25">
      <c r="A4" s="4">
        <f t="shared" si="0"/>
        <v>0</v>
      </c>
      <c r="B4" s="4">
        <f t="shared" si="1"/>
        <v>537.5</v>
      </c>
      <c r="C4" s="15">
        <f t="shared" si="9"/>
        <v>591.25</v>
      </c>
      <c r="D4" s="4">
        <f t="shared" si="2"/>
        <v>709.5</v>
      </c>
      <c r="E4" s="5">
        <f t="shared" si="3"/>
        <v>9900000</v>
      </c>
      <c r="F4" s="9">
        <f t="shared" si="4"/>
        <v>18419</v>
      </c>
      <c r="G4" s="9">
        <f t="shared" si="5"/>
        <v>16744</v>
      </c>
      <c r="H4" s="9">
        <f t="shared" si="6"/>
        <v>13953</v>
      </c>
      <c r="I4" s="13" t="e">
        <f>#REF!</f>
        <v>#REF!</v>
      </c>
      <c r="J4" s="4">
        <f t="shared" si="7"/>
        <v>0</v>
      </c>
      <c r="O4" s="14">
        <v>0</v>
      </c>
      <c r="P4" s="14">
        <v>645</v>
      </c>
      <c r="Q4" s="21">
        <f t="shared" ref="Q4" si="10">P4/1.2</f>
        <v>537.5</v>
      </c>
      <c r="R4" s="22">
        <v>9900000</v>
      </c>
    </row>
    <row r="5" spans="1:24" s="7" customFormat="1" x14ac:dyDescent="0.25">
      <c r="A5" s="9">
        <f t="shared" si="0"/>
        <v>0</v>
      </c>
      <c r="B5" s="9">
        <f>Q5</f>
        <v>410</v>
      </c>
      <c r="C5" s="9">
        <f t="shared" si="9"/>
        <v>451.00000000000006</v>
      </c>
      <c r="D5" s="9">
        <f t="shared" si="2"/>
        <v>541.20000000000005</v>
      </c>
      <c r="E5" s="23">
        <f>R5</f>
        <v>10500000</v>
      </c>
      <c r="F5" s="9">
        <f t="shared" si="4"/>
        <v>25610</v>
      </c>
      <c r="G5" s="9">
        <f t="shared" si="5"/>
        <v>23282</v>
      </c>
      <c r="H5" s="9">
        <f t="shared" si="6"/>
        <v>19401</v>
      </c>
      <c r="I5" s="24" t="e">
        <f>#REF!</f>
        <v>#REF!</v>
      </c>
      <c r="J5" s="9">
        <f t="shared" si="7"/>
        <v>0</v>
      </c>
      <c r="O5" s="7">
        <v>0</v>
      </c>
      <c r="P5" s="7">
        <f t="shared" si="8"/>
        <v>0</v>
      </c>
      <c r="Q5" s="25">
        <v>410</v>
      </c>
      <c r="R5" s="26">
        <v>10500000</v>
      </c>
      <c r="S5" s="27"/>
    </row>
    <row r="6" spans="1:24" s="7" customFormat="1" x14ac:dyDescent="0.25">
      <c r="A6" s="9">
        <f t="shared" si="0"/>
        <v>0</v>
      </c>
      <c r="B6" s="9">
        <f>Q6</f>
        <v>385</v>
      </c>
      <c r="C6" s="9">
        <f t="shared" si="9"/>
        <v>423.50000000000006</v>
      </c>
      <c r="D6" s="9">
        <f t="shared" si="2"/>
        <v>508.20000000000005</v>
      </c>
      <c r="E6" s="23">
        <f>R6</f>
        <v>11000000</v>
      </c>
      <c r="F6" s="20">
        <f t="shared" si="4"/>
        <v>28571</v>
      </c>
      <c r="G6" s="9">
        <f t="shared" si="5"/>
        <v>25974</v>
      </c>
      <c r="H6" s="9">
        <f t="shared" si="6"/>
        <v>21645</v>
      </c>
      <c r="I6" s="24" t="e">
        <f>#REF!</f>
        <v>#REF!</v>
      </c>
      <c r="J6" s="9">
        <f t="shared" si="7"/>
        <v>0</v>
      </c>
      <c r="O6" s="7">
        <v>0</v>
      </c>
      <c r="P6" s="7">
        <f t="shared" si="8"/>
        <v>0</v>
      </c>
      <c r="Q6" s="25">
        <v>385</v>
      </c>
      <c r="R6" s="26">
        <v>11000000</v>
      </c>
      <c r="S6" s="27"/>
    </row>
    <row r="7" spans="1:24" s="7" customFormat="1" x14ac:dyDescent="0.25">
      <c r="A7" s="9">
        <f t="shared" si="0"/>
        <v>0</v>
      </c>
      <c r="B7" s="9">
        <f>Q7</f>
        <v>395</v>
      </c>
      <c r="C7" s="9">
        <f t="shared" si="9"/>
        <v>434.50000000000006</v>
      </c>
      <c r="D7" s="9">
        <f t="shared" si="2"/>
        <v>521.40000000000009</v>
      </c>
      <c r="E7" s="23">
        <f>R7</f>
        <v>12000000</v>
      </c>
      <c r="F7" s="9">
        <f t="shared" si="4"/>
        <v>30380</v>
      </c>
      <c r="G7" s="9">
        <f t="shared" si="5"/>
        <v>27618</v>
      </c>
      <c r="H7" s="9">
        <f t="shared" si="6"/>
        <v>23015</v>
      </c>
      <c r="I7" s="24" t="e">
        <f>#REF!</f>
        <v>#REF!</v>
      </c>
      <c r="J7" s="9">
        <f t="shared" si="7"/>
        <v>0</v>
      </c>
      <c r="O7" s="7">
        <v>0</v>
      </c>
      <c r="P7" s="7">
        <f t="shared" si="8"/>
        <v>0</v>
      </c>
      <c r="Q7" s="25">
        <v>395</v>
      </c>
      <c r="R7" s="26">
        <v>12000000</v>
      </c>
      <c r="S7" s="27"/>
    </row>
    <row r="8" spans="1:24" s="7" customFormat="1" x14ac:dyDescent="0.25">
      <c r="A8" s="9">
        <f t="shared" si="0"/>
        <v>0</v>
      </c>
      <c r="B8" s="9">
        <f t="shared" si="1"/>
        <v>380</v>
      </c>
      <c r="C8" s="9">
        <f t="shared" si="9"/>
        <v>418.00000000000006</v>
      </c>
      <c r="D8" s="9">
        <f t="shared" si="2"/>
        <v>501.6</v>
      </c>
      <c r="E8" s="23">
        <f t="shared" si="3"/>
        <v>11000000</v>
      </c>
      <c r="F8" s="9">
        <f t="shared" si="4"/>
        <v>28947</v>
      </c>
      <c r="G8" s="9">
        <f t="shared" si="5"/>
        <v>26316</v>
      </c>
      <c r="H8" s="9">
        <f t="shared" si="6"/>
        <v>21930</v>
      </c>
      <c r="I8" s="24" t="e">
        <f>#REF!</f>
        <v>#REF!</v>
      </c>
      <c r="J8" s="9">
        <f t="shared" si="7"/>
        <v>0</v>
      </c>
      <c r="O8" s="7">
        <v>0</v>
      </c>
      <c r="P8" s="7">
        <f t="shared" ref="P8" si="11">O8/1.2</f>
        <v>0</v>
      </c>
      <c r="Q8" s="25">
        <v>380</v>
      </c>
      <c r="R8" s="26">
        <v>11000000</v>
      </c>
      <c r="S8" s="27"/>
    </row>
    <row r="9" spans="1:24" s="7" customFormat="1" x14ac:dyDescent="0.25">
      <c r="A9" s="9">
        <f t="shared" si="0"/>
        <v>0</v>
      </c>
      <c r="B9" s="9">
        <f t="shared" si="1"/>
        <v>436.52912727272724</v>
      </c>
      <c r="C9" s="9">
        <f t="shared" si="9"/>
        <v>480.18203999999997</v>
      </c>
      <c r="D9" s="9">
        <f t="shared" si="2"/>
        <v>576.21844799999997</v>
      </c>
      <c r="E9" s="23">
        <f t="shared" si="3"/>
        <v>10300000</v>
      </c>
      <c r="F9" s="20">
        <f t="shared" si="4"/>
        <v>23595</v>
      </c>
      <c r="G9" s="9">
        <f t="shared" si="5"/>
        <v>21450</v>
      </c>
      <c r="H9" s="9">
        <f t="shared" si="6"/>
        <v>17875</v>
      </c>
      <c r="I9" s="24" t="e">
        <f>#REF!</f>
        <v>#REF!</v>
      </c>
      <c r="J9" s="9" t="str">
        <f t="shared" si="7"/>
        <v>29.05.24</v>
      </c>
      <c r="O9" s="7">
        <v>0</v>
      </c>
      <c r="P9" s="7">
        <f>44.61*10.764</f>
        <v>480.18203999999997</v>
      </c>
      <c r="Q9" s="25">
        <f>P9/1.1</f>
        <v>436.52912727272724</v>
      </c>
      <c r="R9" s="26">
        <v>10300000</v>
      </c>
      <c r="S9" s="27" t="s">
        <v>22</v>
      </c>
      <c r="T9" s="26">
        <f>R9+618000+30000</f>
        <v>10948000</v>
      </c>
      <c r="U9" s="7">
        <f>T9/Q9</f>
        <v>25079.655207429252</v>
      </c>
    </row>
    <row r="10" spans="1:24" s="7" customFormat="1" x14ac:dyDescent="0.25">
      <c r="A10" s="9">
        <f t="shared" si="0"/>
        <v>0</v>
      </c>
      <c r="B10" s="9">
        <f t="shared" si="1"/>
        <v>610.3187999999999</v>
      </c>
      <c r="C10" s="9">
        <f t="shared" si="9"/>
        <v>671.3506799999999</v>
      </c>
      <c r="D10" s="9">
        <f t="shared" si="2"/>
        <v>805.62081599999988</v>
      </c>
      <c r="E10" s="23">
        <f t="shared" si="3"/>
        <v>12000000</v>
      </c>
      <c r="F10" s="9">
        <f t="shared" si="4"/>
        <v>19662</v>
      </c>
      <c r="G10" s="9">
        <f t="shared" si="5"/>
        <v>17874</v>
      </c>
      <c r="H10" s="9">
        <f t="shared" si="6"/>
        <v>14895</v>
      </c>
      <c r="I10" s="24" t="e">
        <f>#REF!</f>
        <v>#REF!</v>
      </c>
      <c r="J10" s="9" t="str">
        <f t="shared" si="7"/>
        <v>02.12.23</v>
      </c>
      <c r="O10" s="7">
        <v>0</v>
      </c>
      <c r="P10" s="7">
        <f>62.37*10.764</f>
        <v>671.3506799999999</v>
      </c>
      <c r="Q10" s="25">
        <f t="shared" ref="Q10:Q14" si="12">P10/1.1</f>
        <v>610.3187999999999</v>
      </c>
      <c r="R10" s="26">
        <v>12000000</v>
      </c>
      <c r="S10" s="27" t="s">
        <v>23</v>
      </c>
      <c r="U10" s="7">
        <f>U9*1.05</f>
        <v>26333.637967800714</v>
      </c>
    </row>
    <row r="11" spans="1:24" s="7" customFormat="1" x14ac:dyDescent="0.25">
      <c r="A11" s="9">
        <f t="shared" si="0"/>
        <v>0</v>
      </c>
      <c r="B11" s="9">
        <f t="shared" si="1"/>
        <v>609.34025454545451</v>
      </c>
      <c r="C11" s="9">
        <f t="shared" si="9"/>
        <v>670.27427999999998</v>
      </c>
      <c r="D11" s="9">
        <f t="shared" ref="D11:D12" si="13">C11*1.2</f>
        <v>804.32913599999995</v>
      </c>
      <c r="E11" s="23">
        <f t="shared" ref="E11:E12" si="14">R11</f>
        <v>14200000</v>
      </c>
      <c r="F11" s="9">
        <f t="shared" ref="F11:F12" si="15">ROUND((E11/B11),0)</f>
        <v>23304</v>
      </c>
      <c r="G11" s="9">
        <f t="shared" ref="G11:G12" si="16">ROUND((E11/C11),0)</f>
        <v>21185</v>
      </c>
      <c r="H11" s="9">
        <f t="shared" ref="H11:H12" si="17">ROUND((E11/D11),0)</f>
        <v>17654</v>
      </c>
      <c r="I11" s="24" t="e">
        <f>#REF!</f>
        <v>#REF!</v>
      </c>
      <c r="J11" s="9" t="str">
        <f t="shared" ref="J11:J12" si="18">S11</f>
        <v>18.09.23</v>
      </c>
      <c r="O11" s="7">
        <v>0</v>
      </c>
      <c r="P11" s="7">
        <f>62.27*10.764</f>
        <v>670.27427999999998</v>
      </c>
      <c r="Q11" s="25">
        <f t="shared" si="12"/>
        <v>609.34025454545451</v>
      </c>
      <c r="R11" s="26">
        <v>14200000</v>
      </c>
      <c r="S11" s="27" t="s">
        <v>24</v>
      </c>
    </row>
    <row r="12" spans="1:24" s="7" customFormat="1" x14ac:dyDescent="0.25">
      <c r="A12" s="9">
        <f t="shared" si="0"/>
        <v>0</v>
      </c>
      <c r="B12" s="9">
        <f t="shared" si="1"/>
        <v>409.12985454545452</v>
      </c>
      <c r="C12" s="9">
        <f t="shared" si="9"/>
        <v>450.04284000000001</v>
      </c>
      <c r="D12" s="9">
        <f t="shared" si="13"/>
        <v>540.05140800000004</v>
      </c>
      <c r="E12" s="23">
        <f t="shared" si="14"/>
        <v>8800000</v>
      </c>
      <c r="F12" s="9">
        <f t="shared" si="15"/>
        <v>21509</v>
      </c>
      <c r="G12" s="9">
        <f t="shared" si="16"/>
        <v>19554</v>
      </c>
      <c r="H12" s="9">
        <f t="shared" si="17"/>
        <v>16295</v>
      </c>
      <c r="I12" s="24" t="e">
        <f>#REF!</f>
        <v>#REF!</v>
      </c>
      <c r="J12" s="9" t="str">
        <f t="shared" si="18"/>
        <v>06.01.23</v>
      </c>
      <c r="O12" s="7">
        <v>0</v>
      </c>
      <c r="P12" s="7">
        <f>41.81*10.764</f>
        <v>450.04284000000001</v>
      </c>
      <c r="Q12" s="25">
        <f t="shared" si="12"/>
        <v>409.12985454545452</v>
      </c>
      <c r="R12" s="26">
        <v>8800000</v>
      </c>
      <c r="S12" s="27" t="s">
        <v>25</v>
      </c>
    </row>
    <row r="13" spans="1:24" s="7" customFormat="1" x14ac:dyDescent="0.25">
      <c r="A13" s="9">
        <f t="shared" ref="A13" si="19">N13</f>
        <v>0</v>
      </c>
      <c r="B13" s="9">
        <f t="shared" ref="B13" si="20">Q13</f>
        <v>0</v>
      </c>
      <c r="C13" s="9">
        <f t="shared" si="9"/>
        <v>0</v>
      </c>
      <c r="D13" s="9">
        <f t="shared" ref="D13" si="21">C13*1.2</f>
        <v>0</v>
      </c>
      <c r="E13" s="23">
        <f t="shared" ref="E13" si="22">R13</f>
        <v>0</v>
      </c>
      <c r="F13" s="9" t="e">
        <f t="shared" ref="F13" si="23">ROUND((E13/B13),0)</f>
        <v>#DIV/0!</v>
      </c>
      <c r="G13" s="9" t="e">
        <f t="shared" ref="G13" si="24">ROUND((E13/C13),0)</f>
        <v>#DIV/0!</v>
      </c>
      <c r="H13" s="9" t="e">
        <f t="shared" ref="H13" si="25">ROUND((E13/D13),0)</f>
        <v>#DIV/0!</v>
      </c>
      <c r="I13" s="24" t="e">
        <f>#REF!</f>
        <v>#REF!</v>
      </c>
      <c r="J13" s="9">
        <f t="shared" ref="J13" si="26">S13</f>
        <v>0</v>
      </c>
      <c r="O13" s="7">
        <v>0</v>
      </c>
      <c r="P13" s="7">
        <f t="shared" ref="P13:P14" si="27">O13/1.2</f>
        <v>0</v>
      </c>
      <c r="Q13" s="25">
        <f t="shared" si="12"/>
        <v>0</v>
      </c>
      <c r="R13" s="26">
        <v>0</v>
      </c>
      <c r="S13" s="27"/>
    </row>
    <row r="14" spans="1:24" x14ac:dyDescent="0.25">
      <c r="O14">
        <v>0</v>
      </c>
      <c r="P14">
        <f t="shared" si="27"/>
        <v>0</v>
      </c>
      <c r="Q14" s="11">
        <f t="shared" si="12"/>
        <v>0</v>
      </c>
      <c r="R14" s="2">
        <v>0</v>
      </c>
    </row>
    <row r="15" spans="1:24" x14ac:dyDescent="0.25">
      <c r="I15" s="11" t="s">
        <v>13</v>
      </c>
    </row>
    <row r="17" spans="7:18" x14ac:dyDescent="0.25">
      <c r="H17" t="s">
        <v>14</v>
      </c>
      <c r="I17" s="11" t="s">
        <v>15</v>
      </c>
      <c r="J17" t="s">
        <v>16</v>
      </c>
      <c r="O17" t="s">
        <v>17</v>
      </c>
    </row>
    <row r="18" spans="7:18" x14ac:dyDescent="0.25">
      <c r="G18" t="s">
        <v>15</v>
      </c>
      <c r="H18">
        <v>1501</v>
      </c>
      <c r="I18" s="11">
        <v>375</v>
      </c>
      <c r="J18">
        <v>26500</v>
      </c>
      <c r="O18">
        <f>J18*I18</f>
        <v>9937500</v>
      </c>
      <c r="Q18" s="11" t="s">
        <v>21</v>
      </c>
    </row>
    <row r="19" spans="7:18" x14ac:dyDescent="0.25">
      <c r="H19">
        <v>1502</v>
      </c>
      <c r="I19" s="11">
        <v>375</v>
      </c>
      <c r="J19">
        <f>J18</f>
        <v>26500</v>
      </c>
      <c r="O19">
        <f>J19*I19</f>
        <v>9937500</v>
      </c>
      <c r="Q19" s="11">
        <v>1501</v>
      </c>
      <c r="R19">
        <v>443</v>
      </c>
    </row>
    <row r="20" spans="7:18" x14ac:dyDescent="0.25">
      <c r="O20">
        <f>O19+O18</f>
        <v>19875000</v>
      </c>
      <c r="Q20" s="11">
        <v>1052</v>
      </c>
      <c r="R20">
        <v>442</v>
      </c>
    </row>
    <row r="21" spans="7:18" x14ac:dyDescent="0.25">
      <c r="R21">
        <f>R20+R19</f>
        <v>885</v>
      </c>
    </row>
    <row r="22" spans="7:18" x14ac:dyDescent="0.25">
      <c r="R22">
        <v>26000</v>
      </c>
    </row>
    <row r="23" spans="7:18" x14ac:dyDescent="0.25">
      <c r="I23" s="11" t="s">
        <v>18</v>
      </c>
      <c r="R23">
        <f>R22*R21</f>
        <v>23010000</v>
      </c>
    </row>
    <row r="24" spans="7:18" x14ac:dyDescent="0.25">
      <c r="I24" s="11" t="s">
        <v>27</v>
      </c>
    </row>
    <row r="25" spans="7:18" x14ac:dyDescent="0.25">
      <c r="I25" s="11" t="s">
        <v>19</v>
      </c>
    </row>
    <row r="26" spans="7:18" x14ac:dyDescent="0.25">
      <c r="I26" s="11" t="s">
        <v>20</v>
      </c>
    </row>
    <row r="27" spans="7:18" x14ac:dyDescent="0.25">
      <c r="I27" s="11" t="s">
        <v>26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Y19" sqref="Y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9" sqref="C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B23" sqref="B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2024-07-04T05:46:50Z</dcterms:modified>
</cp:coreProperties>
</file>