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Refking Cottsoya Private Ltd\CTS No.6974 Plot No. B49, B50  B 51 Girish Manohar\"/>
    </mc:Choice>
  </mc:AlternateContent>
  <xr:revisionPtr revIDLastSave="0" documentId="13_ncr:1_{D8344AAC-62FF-4686-B948-1992DF4F6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  <sheet name="Sheet3" sheetId="5" r:id="rId4"/>
  </sheets>
  <definedNames>
    <definedName name="_Hlk169790212" localSheetId="0">Valuation!$I$29</definedName>
  </definedNames>
  <calcPr calcId="191029"/>
</workbook>
</file>

<file path=xl/calcChain.xml><?xml version="1.0" encoding="utf-8"?>
<calcChain xmlns="http://schemas.openxmlformats.org/spreadsheetml/2006/main">
  <c r="F12" i="2" l="1"/>
  <c r="C9" i="2"/>
  <c r="O8" i="2"/>
  <c r="H8" i="2"/>
  <c r="J8" i="2" s="1"/>
  <c r="K8" i="2" s="1"/>
  <c r="L8" i="2" s="1"/>
  <c r="N8" i="2" s="1"/>
  <c r="H12" i="2"/>
  <c r="F2" i="2"/>
  <c r="I3" i="2"/>
  <c r="M8" i="2" l="1"/>
  <c r="I8" i="2"/>
  <c r="C19" i="2"/>
  <c r="C25" i="2" s="1"/>
  <c r="C14" i="2"/>
  <c r="C24" i="2" s="1"/>
  <c r="C4" i="2"/>
  <c r="C22" i="2" s="1"/>
  <c r="J2" i="2"/>
  <c r="L2" i="2" s="1"/>
  <c r="O9" i="2" l="1"/>
  <c r="N9" i="2" l="1"/>
  <c r="C23" i="2" s="1"/>
  <c r="C29" i="2" s="1"/>
  <c r="M9" i="2"/>
  <c r="L3" i="2" l="1"/>
  <c r="L4" i="2" s="1"/>
  <c r="C26" i="2"/>
  <c r="C27" i="2" l="1"/>
  <c r="C28" i="2"/>
  <c r="P2" i="2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<sst xmlns="http://schemas.openxmlformats.org/spreadsheetml/2006/main" count="60" uniqueCount="44">
  <si>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</si>
  <si>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</si>
  <si>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</si>
  <si>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</si>
  <si>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</si>
  <si>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</si>
  <si>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</si>
  <si>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</si>
  <si>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</si>
  <si>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</si>
  <si>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</si>
  <si>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</si>
  <si>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</si>
  <si>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</si>
  <si>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</si>
  <si>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</si>
  <si>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</si>
  <si>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</si>
  <si>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</si>
  <si>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</si>
  <si>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</si>
  <si>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</si>
  <si>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</si>
  <si>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</si>
  <si>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</si>
  <si>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</si>
  <si>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</si>
  <si>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</si>
  <si>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</si>
  <si>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</si>
  <si>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</si>
  <si>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</si>
  <si>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</si>
  <si>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</si>
  <si>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</si>
  <si>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</si>
  <si>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</si>
  <si>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</si>
  <si>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</si>
  <si>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</si>
  <si>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</si>
  <si>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</si>
  <si>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</si>
  <si>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(Sq.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</si>
</sst>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3" fontId="22" fillId="2" borderId="8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43" fontId="22" fillId="2" borderId="9" xfId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6" fillId="0" borderId="9" xfId="1" applyFont="1" applyBorder="1" applyAlignment="1">
      <alignment horizontal="right" vertical="center"/>
    </xf>
    <xf numFmtId="43" fontId="19" fillId="0" borderId="9" xfId="1" applyFont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 wrapText="1"/>
    </xf>
    <xf numFmtId="43" fontId="23" fillId="0" borderId="9" xfId="1" applyFont="1" applyBorder="1" applyAlignment="1">
      <alignment horizontal="right" vertical="center"/>
    </xf>
    <xf numFmtId="43" fontId="22" fillId="0" borderId="9" xfId="1" applyFont="1" applyBorder="1" applyAlignment="1">
      <alignment horizontal="right" vertical="center" wrapText="1"/>
    </xf>
    <xf numFmtId="43" fontId="3" fillId="0" borderId="0" xfId="1" applyFont="1"/>
    <xf numFmtId="43" fontId="1" fillId="0" borderId="0" xfId="1" applyFont="1"/>
    <xf numFmtId="43" fontId="8" fillId="0" borderId="0" xfId="1" applyFont="1" applyAlignment="1">
      <alignment horizontal="left" vertical="top" wrapText="1"/>
    </xf>
    <xf numFmtId="43" fontId="1" fillId="0" borderId="0" xfId="1" applyFont="1" applyAlignment="1">
      <alignment horizontal="right" vertical="top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/>
    <xf numFmtId="43" fontId="8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6" fillId="0" borderId="0" xfId="1" applyFont="1"/>
    <xf numFmtId="43" fontId="1" fillId="0" borderId="0" xfId="0" applyNumberFormat="1" applyFont="1"/>
    <xf numFmtId="0" fontId="8" fillId="0" borderId="0" xfId="0" applyFont="1"/>
    <xf numFmtId="43" fontId="3" fillId="0" borderId="0" xfId="0" applyNumberFormat="1" applyFont="1"/>
    <xf numFmtId="43" fontId="18" fillId="0" borderId="1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22" fillId="2" borderId="6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40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73B6F-2FD7-D301-AB47-89C4D7CD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77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41</xdr:row>
      <xdr:rowOff>67774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9B4FF-D077-46FE-9295-D36E8B17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78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4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K23" sqref="K23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12</v>
      </c>
      <c r="E1" s="1" t="s">
        <v>32</v>
      </c>
      <c r="F1" s="5" t="s">
        <v>33</v>
      </c>
      <c r="H1" s="5" t="s">
        <v>31</v>
      </c>
      <c r="K1" s="5" t="s">
        <v>21</v>
      </c>
      <c r="O1" s="5" t="s">
        <v>26</v>
      </c>
      <c r="R1" s="5" t="s">
        <v>26</v>
      </c>
    </row>
    <row r="2" spans="1:19" x14ac:dyDescent="0.3">
      <c r="B2" s="20" t="s">
        <v>10</v>
      </c>
      <c r="C2" s="15">
        <v>259.14999999999998</v>
      </c>
      <c r="D2" s="5" t="s">
        <v>32</v>
      </c>
      <c r="E2" s="4">
        <v>0</v>
      </c>
      <c r="F2" s="4">
        <f>MROUND(E2*10.764,1)</f>
        <v>0</v>
      </c>
      <c r="G2" s="22"/>
      <c r="H2" s="1" t="s">
        <v>32</v>
      </c>
      <c r="I2" s="43">
        <v>0</v>
      </c>
      <c r="J2" s="15">
        <f>C2</f>
        <v>259.14999999999998</v>
      </c>
      <c r="K2" s="43">
        <v>8410</v>
      </c>
      <c r="L2" s="37">
        <f>J2*K2</f>
        <v>2179451.5</v>
      </c>
      <c r="O2" s="40" t="s">
        <v>28</v>
      </c>
      <c r="P2" s="41">
        <f>C26</f>
        <v>10366000</v>
      </c>
      <c r="R2" s="17">
        <f>P2*0.025/12</f>
        <v>21595.833333333332</v>
      </c>
      <c r="S2" s="15" t="s">
        <v>27</v>
      </c>
    </row>
    <row r="3" spans="1:19" x14ac:dyDescent="0.3">
      <c r="B3" s="21" t="s">
        <v>5</v>
      </c>
      <c r="C3" s="15">
        <v>40000</v>
      </c>
      <c r="D3" s="12"/>
      <c r="E3" s="23"/>
      <c r="F3" s="23"/>
      <c r="G3" s="12"/>
      <c r="H3" s="1" t="s">
        <v>33</v>
      </c>
      <c r="I3" s="43">
        <f>MROUND(I2/10.764,1)</f>
        <v>0</v>
      </c>
      <c r="J3" s="43"/>
      <c r="K3" s="37"/>
      <c r="L3" s="37">
        <f>N9</f>
        <v>0</v>
      </c>
      <c r="O3" s="40" t="s">
        <v>28</v>
      </c>
      <c r="P3" s="41">
        <f>C26</f>
        <v>10366000</v>
      </c>
      <c r="Q3" s="5"/>
      <c r="R3" s="17">
        <f>P3*0.04/12</f>
        <v>34553.333333333336</v>
      </c>
      <c r="S3" s="42" t="s">
        <v>29</v>
      </c>
    </row>
    <row r="4" spans="1:19" x14ac:dyDescent="0.3">
      <c r="B4" s="28" t="s">
        <v>15</v>
      </c>
      <c r="C4" s="37">
        <f>ROUND((C2*C3),0)</f>
        <v>10366000</v>
      </c>
      <c r="F4" s="19"/>
      <c r="G4" s="19"/>
      <c r="I4" s="37"/>
      <c r="J4" s="43"/>
      <c r="K4" s="37"/>
      <c r="L4" s="37">
        <f>SUM(L2:L3)</f>
        <v>2179451.5</v>
      </c>
      <c r="O4" s="40" t="s">
        <v>28</v>
      </c>
      <c r="P4" s="41">
        <f>C26</f>
        <v>10366000</v>
      </c>
      <c r="Q4" s="5"/>
      <c r="R4" s="17">
        <f>P4*0.033/12</f>
        <v>28506.5</v>
      </c>
      <c r="S4" s="15" t="s">
        <v>30</v>
      </c>
    </row>
    <row r="5" spans="1:19" x14ac:dyDescent="0.3">
      <c r="B5" s="10" t="s">
        <v>13</v>
      </c>
    </row>
    <row r="6" spans="1:19" s="3" customFormat="1" ht="57" x14ac:dyDescent="0.2">
      <c r="A6" s="49" t="s">
        <v>20</v>
      </c>
      <c r="B6" s="50" t="s">
        <v>23</v>
      </c>
      <c r="C6" s="50" t="s">
        <v>25</v>
      </c>
      <c r="D6" s="50" t="s">
        <v>0</v>
      </c>
      <c r="E6" s="50" t="s">
        <v>1</v>
      </c>
      <c r="F6" s="50" t="s">
        <v>2</v>
      </c>
      <c r="G6" s="50" t="s">
        <v>34</v>
      </c>
      <c r="H6" s="51" t="s">
        <v>39</v>
      </c>
      <c r="I6" s="51" t="s">
        <v>24</v>
      </c>
      <c r="J6" s="52" t="s">
        <v>3</v>
      </c>
      <c r="K6" s="52" t="s">
        <v>4</v>
      </c>
      <c r="L6" s="51" t="s">
        <v>35</v>
      </c>
      <c r="M6" s="53" t="s">
        <v>22</v>
      </c>
      <c r="N6" s="53" t="s">
        <v>36</v>
      </c>
      <c r="O6" s="53" t="s">
        <v>37</v>
      </c>
    </row>
    <row r="7" spans="1:19" s="3" customFormat="1" ht="14.25" x14ac:dyDescent="0.2">
      <c r="A7" s="49"/>
      <c r="B7" s="50"/>
      <c r="C7" s="51" t="s">
        <v>43</v>
      </c>
      <c r="D7" s="50"/>
      <c r="E7" s="50"/>
      <c r="F7" s="50"/>
      <c r="G7" s="54" t="s">
        <v>41</v>
      </c>
      <c r="H7" s="48" t="s">
        <v>40</v>
      </c>
      <c r="I7" s="48" t="s">
        <v>40</v>
      </c>
      <c r="J7" s="52"/>
      <c r="K7" s="52"/>
      <c r="L7" s="52" t="s">
        <v>42</v>
      </c>
      <c r="M7" s="52" t="s">
        <v>42</v>
      </c>
      <c r="N7" s="52" t="s">
        <v>42</v>
      </c>
      <c r="O7" s="52" t="s">
        <v>42</v>
      </c>
    </row>
    <row r="8" spans="1:19" s="8" customFormat="1" x14ac:dyDescent="0.3">
      <c r="A8" s="55">
        <v>1</v>
      </c>
      <c r="B8" s="81"/>
      <c r="C8" s="79">
        <v>0</v>
      </c>
      <c r="D8" s="8">
        <v>0</v>
      </c>
      <c r="E8" s="56">
        <v>0</v>
      </c>
      <c r="F8" s="56">
        <v>0</v>
      </c>
      <c r="G8" s="57">
        <v>0</v>
      </c>
      <c r="H8" s="58">
        <f t="shared" ref="H8" si="0">E8-D8</f>
        <v>0</v>
      </c>
      <c r="I8" s="58">
        <f t="shared" ref="I8" si="1">F8-H8</f>
        <v>0</v>
      </c>
      <c r="J8" s="58">
        <f t="shared" ref="J8" si="2">IF(H8&gt;=5,90*H8/F8,0)</f>
        <v>0</v>
      </c>
      <c r="K8" s="58">
        <f t="shared" ref="K8" si="3">G8/100*J8</f>
        <v>0</v>
      </c>
      <c r="L8" s="58">
        <f t="shared" ref="L8" si="4">ROUND((G8-K8),0)</f>
        <v>0</v>
      </c>
      <c r="M8" s="60">
        <f t="shared" ref="M8" si="5">O8-N8</f>
        <v>0</v>
      </c>
      <c r="N8" s="58">
        <f t="shared" ref="N8" si="6">ROUND((L8*C8),0)</f>
        <v>0</v>
      </c>
      <c r="O8" s="58">
        <f t="shared" ref="O8" si="7">ROUND((C8*G8),0)</f>
        <v>0</v>
      </c>
    </row>
    <row r="9" spans="1:19" x14ac:dyDescent="0.3">
      <c r="A9" s="59"/>
      <c r="B9" s="61"/>
      <c r="C9" s="88">
        <f>SUM(C8:C8)</f>
        <v>0</v>
      </c>
      <c r="D9" s="62"/>
      <c r="E9" s="62"/>
      <c r="F9" s="63"/>
      <c r="G9" s="58"/>
      <c r="H9" s="58"/>
      <c r="I9" s="58"/>
      <c r="J9" s="64"/>
      <c r="K9" s="58"/>
      <c r="L9" s="64"/>
      <c r="M9" s="58">
        <f>SUM(M8:M8)</f>
        <v>0</v>
      </c>
      <c r="N9" s="58">
        <f>SUM(N8:N8)</f>
        <v>0</v>
      </c>
      <c r="O9" s="58">
        <f>SUM(O8:O8)</f>
        <v>0</v>
      </c>
    </row>
    <row r="10" spans="1:19" x14ac:dyDescent="0.3">
      <c r="B10" s="7"/>
      <c r="C10" s="8"/>
      <c r="D10" s="8"/>
      <c r="E10" s="8"/>
      <c r="F10" s="9"/>
      <c r="G10" s="9"/>
      <c r="H10" s="9"/>
      <c r="I10" s="9"/>
      <c r="J10" s="8"/>
      <c r="K10" s="13"/>
      <c r="L10" s="14"/>
      <c r="M10" s="9"/>
      <c r="N10" s="24"/>
      <c r="O10" s="24"/>
    </row>
    <row r="11" spans="1:19" x14ac:dyDescent="0.3">
      <c r="B11" s="92" t="s">
        <v>17</v>
      </c>
      <c r="C11" s="92"/>
      <c r="D11" s="8"/>
      <c r="E11" s="8"/>
      <c r="F11" s="9"/>
      <c r="G11" s="9"/>
      <c r="H11" s="9"/>
      <c r="I11" s="9"/>
      <c r="J11" s="8"/>
      <c r="K11" s="13"/>
      <c r="L11" s="14"/>
      <c r="M11" s="9"/>
      <c r="N11" s="24"/>
      <c r="O11" s="24"/>
    </row>
    <row r="12" spans="1:19" x14ac:dyDescent="0.3">
      <c r="B12" s="20" t="s">
        <v>16</v>
      </c>
      <c r="C12" s="39">
        <v>0</v>
      </c>
      <c r="D12" s="8"/>
      <c r="E12" s="8"/>
      <c r="F12" s="89" t="e">
        <f>#REF!/3</f>
        <v>#REF!</v>
      </c>
      <c r="G12" s="9"/>
      <c r="H12" s="9">
        <f>2024-8</f>
        <v>2016</v>
      </c>
      <c r="I12" s="9"/>
      <c r="J12" s="8"/>
      <c r="K12" s="13"/>
      <c r="L12" s="14"/>
      <c r="M12" s="9"/>
      <c r="N12" s="24"/>
      <c r="O12" s="24"/>
    </row>
    <row r="13" spans="1:19" x14ac:dyDescent="0.3">
      <c r="B13" s="21" t="s">
        <v>5</v>
      </c>
      <c r="C13" s="36">
        <v>0</v>
      </c>
      <c r="D13" s="8"/>
      <c r="E13" s="8"/>
      <c r="F13" s="9"/>
      <c r="G13" s="9"/>
      <c r="H13" s="9"/>
      <c r="I13" s="9"/>
      <c r="J13" s="8"/>
      <c r="K13" s="13"/>
      <c r="L13" s="14"/>
      <c r="M13" s="9"/>
      <c r="N13" s="24"/>
      <c r="O13" s="24"/>
    </row>
    <row r="14" spans="1:19" x14ac:dyDescent="0.3">
      <c r="B14" s="21" t="s">
        <v>6</v>
      </c>
      <c r="C14" s="38">
        <f>ROUND((C12*C13),0)</f>
        <v>0</v>
      </c>
      <c r="D14" s="8"/>
      <c r="E14" s="8"/>
      <c r="F14" s="9"/>
      <c r="G14" s="9"/>
      <c r="H14" s="9"/>
      <c r="I14" s="9"/>
      <c r="J14" s="8"/>
      <c r="K14" s="13"/>
      <c r="L14" s="14"/>
      <c r="M14" s="9"/>
      <c r="N14" s="24"/>
      <c r="O14" s="24"/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ht="22.5" customHeight="1" x14ac:dyDescent="0.3">
      <c r="B16" s="93" t="s">
        <v>14</v>
      </c>
      <c r="C16" s="94"/>
      <c r="D16" s="8"/>
      <c r="E16" s="8"/>
      <c r="F16" s="9"/>
      <c r="G16" s="9"/>
      <c r="H16" s="9"/>
      <c r="I16" s="9"/>
      <c r="J16" s="8"/>
      <c r="K16" s="9"/>
      <c r="L16" s="8"/>
      <c r="M16" s="9"/>
      <c r="N16" s="9"/>
      <c r="O16" s="9"/>
    </row>
    <row r="17" spans="1:15" x14ac:dyDescent="0.3">
      <c r="B17" s="20" t="s">
        <v>10</v>
      </c>
      <c r="C17" s="39">
        <v>1</v>
      </c>
      <c r="E17" s="25"/>
      <c r="F17" s="25"/>
      <c r="G17" s="26"/>
      <c r="H17" s="11"/>
      <c r="I17" s="11"/>
      <c r="L17" s="18"/>
    </row>
    <row r="18" spans="1:15" x14ac:dyDescent="0.3">
      <c r="B18" s="21" t="s">
        <v>5</v>
      </c>
      <c r="C18" s="36">
        <v>0</v>
      </c>
      <c r="D18" s="27"/>
      <c r="E18" s="19"/>
      <c r="F18" s="19"/>
      <c r="G18" s="13"/>
      <c r="H18" s="11"/>
      <c r="I18" s="11"/>
      <c r="L18" s="18"/>
    </row>
    <row r="19" spans="1:15" x14ac:dyDescent="0.3">
      <c r="B19" s="21" t="s">
        <v>6</v>
      </c>
      <c r="C19" s="38">
        <f>ROUND((C17*C18),0)</f>
        <v>0</v>
      </c>
      <c r="D19" s="6"/>
      <c r="E19" s="6"/>
      <c r="F19" s="18"/>
      <c r="H19" s="11"/>
      <c r="I19" s="11"/>
      <c r="L19" s="18"/>
    </row>
    <row r="20" spans="1:15" x14ac:dyDescent="0.3">
      <c r="B20" s="35"/>
      <c r="C20" s="16"/>
      <c r="D20" s="6"/>
      <c r="E20" s="6"/>
      <c r="F20" s="18"/>
      <c r="H20" s="11"/>
      <c r="I20" s="11"/>
      <c r="L20" s="18"/>
    </row>
    <row r="21" spans="1:15" x14ac:dyDescent="0.3">
      <c r="C21" s="6" t="s">
        <v>19</v>
      </c>
      <c r="D21" s="6"/>
      <c r="E21" s="6"/>
      <c r="F21" s="18"/>
      <c r="H21" s="11"/>
      <c r="I21" s="11"/>
      <c r="L21" s="18"/>
    </row>
    <row r="22" spans="1:15" x14ac:dyDescent="0.3">
      <c r="B22" s="2" t="s">
        <v>12</v>
      </c>
      <c r="C22" s="44">
        <f>C4</f>
        <v>10366000</v>
      </c>
      <c r="D22" s="16"/>
      <c r="E22" s="16"/>
      <c r="F22" s="16"/>
      <c r="G22" s="16"/>
      <c r="H22" s="17"/>
      <c r="I22" s="47"/>
      <c r="L22" s="15"/>
    </row>
    <row r="23" spans="1:15" x14ac:dyDescent="0.3">
      <c r="B23" s="2" t="s">
        <v>13</v>
      </c>
      <c r="C23" s="44">
        <f>N9</f>
        <v>0</v>
      </c>
      <c r="D23" s="16"/>
      <c r="E23" s="16"/>
      <c r="F23" s="16"/>
      <c r="G23" s="16"/>
      <c r="H23" s="17"/>
      <c r="I23" s="17"/>
      <c r="L23" s="17"/>
    </row>
    <row r="24" spans="1:15" x14ac:dyDescent="0.3">
      <c r="B24" s="2" t="s">
        <v>18</v>
      </c>
      <c r="C24" s="44">
        <f>C14</f>
        <v>0</v>
      </c>
      <c r="D24" s="16"/>
      <c r="E24" s="16"/>
      <c r="F24" s="16"/>
      <c r="G24" s="16"/>
      <c r="H24" s="17"/>
      <c r="I24" s="17"/>
      <c r="L24" s="17"/>
    </row>
    <row r="25" spans="1:15" x14ac:dyDescent="0.3">
      <c r="A25" s="1"/>
      <c r="B25" s="2" t="s">
        <v>11</v>
      </c>
      <c r="C25" s="44">
        <f>C19</f>
        <v>0</v>
      </c>
      <c r="D25" s="16"/>
      <c r="E25" s="16"/>
      <c r="F25" s="16"/>
      <c r="G25" s="16"/>
      <c r="H25" s="17"/>
      <c r="I25" s="17"/>
      <c r="L25" s="17"/>
    </row>
    <row r="26" spans="1:15" x14ac:dyDescent="0.3">
      <c r="A26" s="1"/>
      <c r="B26" s="10" t="s">
        <v>7</v>
      </c>
      <c r="C26" s="45">
        <f>C22+C23+C24+C25</f>
        <v>10366000</v>
      </c>
      <c r="D26" s="15"/>
      <c r="F26" s="15"/>
    </row>
    <row r="27" spans="1:15" x14ac:dyDescent="0.3">
      <c r="A27" s="1"/>
      <c r="B27" s="10" t="s">
        <v>8</v>
      </c>
      <c r="C27" s="45">
        <f>MROUND(C26*85%,1)</f>
        <v>8811100</v>
      </c>
      <c r="D27" s="17"/>
      <c r="F27" s="15"/>
      <c r="H27" s="29"/>
      <c r="I27" s="29"/>
    </row>
    <row r="28" spans="1:15" ht="17.25" thickBot="1" x14ac:dyDescent="0.35">
      <c r="A28" s="1"/>
      <c r="B28" s="10" t="s">
        <v>9</v>
      </c>
      <c r="C28" s="45">
        <f>MROUND(C26*70%,1)</f>
        <v>7256200</v>
      </c>
      <c r="D28" s="17"/>
      <c r="F28" s="15"/>
      <c r="H28" s="29"/>
      <c r="I28" s="29"/>
    </row>
    <row r="29" spans="1:15" s="8" customFormat="1" ht="66" x14ac:dyDescent="0.3">
      <c r="B29" s="10" t="s">
        <v>38</v>
      </c>
      <c r="C29" s="46">
        <f>MROUND(C23*0.85,1)</f>
        <v>0</v>
      </c>
      <c r="D29" s="7"/>
      <c r="F29" s="9"/>
      <c r="G29" s="9"/>
      <c r="H29" s="9"/>
      <c r="I29" s="90"/>
      <c r="J29" s="90"/>
      <c r="K29" s="90"/>
      <c r="L29" s="90"/>
      <c r="M29" s="90"/>
      <c r="N29" s="90"/>
      <c r="O29" s="65"/>
    </row>
    <row r="30" spans="1:15" ht="17.25" thickBot="1" x14ac:dyDescent="0.35">
      <c r="A30" s="1"/>
      <c r="I30" s="91"/>
      <c r="J30" s="91"/>
      <c r="K30" s="91"/>
      <c r="L30" s="91"/>
      <c r="M30" s="91"/>
      <c r="N30" s="91"/>
      <c r="O30" s="67"/>
    </row>
    <row r="31" spans="1:15" ht="17.25" thickBot="1" x14ac:dyDescent="0.35">
      <c r="A31" s="1"/>
      <c r="I31" s="68"/>
      <c r="J31" s="69"/>
      <c r="K31" s="70"/>
      <c r="L31" s="71"/>
      <c r="M31" s="71"/>
      <c r="N31" s="71"/>
      <c r="O31" s="71"/>
    </row>
    <row r="32" spans="1:15" ht="17.25" thickBot="1" x14ac:dyDescent="0.35">
      <c r="A32" s="1"/>
      <c r="H32" s="29"/>
      <c r="I32" s="68"/>
      <c r="J32" s="69"/>
      <c r="K32" s="70"/>
      <c r="L32" s="71"/>
      <c r="M32" s="71"/>
      <c r="N32" s="71"/>
      <c r="O32" s="71"/>
    </row>
    <row r="33" spans="1:15" ht="17.25" thickBot="1" x14ac:dyDescent="0.35">
      <c r="A33" s="1"/>
      <c r="I33" s="68"/>
      <c r="J33" s="69"/>
      <c r="K33" s="70"/>
      <c r="L33" s="71"/>
      <c r="M33" s="71"/>
      <c r="N33" s="71"/>
      <c r="O33" s="71"/>
    </row>
    <row r="34" spans="1:15" ht="17.25" thickBot="1" x14ac:dyDescent="0.35">
      <c r="A34" s="1"/>
      <c r="I34" s="72"/>
      <c r="J34" s="69"/>
      <c r="K34" s="70"/>
      <c r="L34" s="71"/>
      <c r="M34" s="71"/>
      <c r="N34" s="71"/>
      <c r="O34" s="71"/>
    </row>
    <row r="35" spans="1:15" x14ac:dyDescent="0.3">
      <c r="A35" s="1"/>
      <c r="I35" s="86"/>
    </row>
    <row r="36" spans="1:15" x14ac:dyDescent="0.3">
      <c r="A36" s="1"/>
      <c r="I36" s="84"/>
      <c r="J36" s="76"/>
      <c r="K36" s="75"/>
      <c r="L36" s="77"/>
      <c r="M36" s="75"/>
      <c r="N36" s="75"/>
      <c r="O36" s="78"/>
    </row>
    <row r="37" spans="1:15" ht="17.25" thickBot="1" x14ac:dyDescent="0.35">
      <c r="A37" s="1"/>
      <c r="I37" s="66"/>
      <c r="J37" s="69"/>
      <c r="K37" s="73"/>
      <c r="L37" s="74"/>
      <c r="M37" s="74"/>
      <c r="N37" s="74"/>
      <c r="O37" s="74"/>
    </row>
    <row r="38" spans="1:15" x14ac:dyDescent="0.3">
      <c r="A38" s="1"/>
      <c r="I38" s="75"/>
      <c r="J38" s="76"/>
      <c r="K38" s="75"/>
      <c r="L38" s="76"/>
      <c r="M38" s="75"/>
      <c r="N38" s="75"/>
      <c r="O38" s="75"/>
    </row>
    <row r="39" spans="1:15" x14ac:dyDescent="0.3">
      <c r="A39" s="1"/>
      <c r="B39" s="1"/>
      <c r="I39" s="75"/>
      <c r="J39" s="76"/>
      <c r="K39" s="75"/>
      <c r="L39" s="76"/>
      <c r="M39" s="75"/>
      <c r="N39" s="75"/>
      <c r="O39" s="75"/>
    </row>
    <row r="40" spans="1:15" x14ac:dyDescent="0.3">
      <c r="A40" s="1"/>
      <c r="B40" s="1"/>
      <c r="I40" s="75"/>
      <c r="J40" s="76"/>
      <c r="K40" s="75"/>
      <c r="L40" s="76"/>
      <c r="M40" s="75"/>
      <c r="N40" s="75"/>
      <c r="O40" s="75"/>
    </row>
    <row r="41" spans="1:15" x14ac:dyDescent="0.3">
      <c r="A41" s="1"/>
      <c r="B41" s="1"/>
      <c r="I41" s="75"/>
      <c r="J41" s="76"/>
      <c r="K41" s="75"/>
      <c r="L41" s="76"/>
      <c r="M41" s="75"/>
      <c r="N41" s="75"/>
      <c r="O41" s="75"/>
    </row>
    <row r="42" spans="1:15" x14ac:dyDescent="0.3">
      <c r="A42" s="1"/>
      <c r="B42" s="1"/>
      <c r="I42" s="75"/>
      <c r="J42" s="76"/>
      <c r="K42" s="75"/>
      <c r="L42" s="76"/>
      <c r="M42" s="75"/>
      <c r="N42" s="75"/>
      <c r="O42" s="75"/>
    </row>
    <row r="43" spans="1:15" x14ac:dyDescent="0.3">
      <c r="A43" s="1"/>
      <c r="B43" s="1"/>
      <c r="I43" s="75"/>
      <c r="J43" s="76"/>
      <c r="K43" s="75"/>
      <c r="L43" s="76"/>
      <c r="M43" s="75"/>
      <c r="N43" s="75"/>
      <c r="O43" s="75"/>
    </row>
    <row r="44" spans="1:15" x14ac:dyDescent="0.3">
      <c r="A44" s="1"/>
      <c r="B44" s="1"/>
      <c r="I44" s="75"/>
      <c r="J44" s="76"/>
      <c r="K44" s="75"/>
      <c r="L44" s="76"/>
      <c r="M44" s="75"/>
      <c r="N44" s="75"/>
      <c r="O44" s="75"/>
    </row>
    <row r="45" spans="1:15" x14ac:dyDescent="0.3">
      <c r="A45" s="1"/>
      <c r="B45" s="1"/>
      <c r="I45" s="75"/>
      <c r="J45" s="76"/>
      <c r="K45" s="75"/>
      <c r="L45" s="76"/>
      <c r="M45" s="75"/>
      <c r="N45" s="75"/>
      <c r="O45" s="75"/>
    </row>
    <row r="46" spans="1:15" x14ac:dyDescent="0.3">
      <c r="A46" s="1"/>
      <c r="B46" s="1"/>
      <c r="O46" s="75"/>
    </row>
    <row r="47" spans="1:15" x14ac:dyDescent="0.3">
      <c r="A47" s="1"/>
      <c r="B47" s="1"/>
      <c r="I47" s="84"/>
      <c r="O47" s="87"/>
    </row>
    <row r="48" spans="1:15" x14ac:dyDescent="0.3">
      <c r="A48" s="1"/>
      <c r="B48" s="1"/>
      <c r="F48" s="31"/>
      <c r="G48" s="31"/>
      <c r="H48" s="31"/>
      <c r="I48" s="81"/>
      <c r="J48" s="79"/>
    </row>
    <row r="49" spans="1:10" x14ac:dyDescent="0.3">
      <c r="A49" s="1"/>
      <c r="B49" s="1"/>
      <c r="F49" s="30"/>
      <c r="G49" s="1"/>
      <c r="H49" s="30"/>
      <c r="I49" s="81"/>
      <c r="J49" s="80"/>
    </row>
    <row r="50" spans="1:10" x14ac:dyDescent="0.3">
      <c r="A50" s="1"/>
      <c r="B50" s="1"/>
      <c r="F50" s="30"/>
      <c r="G50" s="30"/>
      <c r="H50" s="32"/>
      <c r="I50" s="82"/>
      <c r="J50" s="80"/>
    </row>
    <row r="51" spans="1:10" x14ac:dyDescent="0.3">
      <c r="A51" s="1"/>
      <c r="B51" s="1"/>
      <c r="F51" s="30"/>
      <c r="G51" s="30"/>
      <c r="H51" s="30"/>
      <c r="I51" s="83"/>
      <c r="J51" s="80"/>
    </row>
    <row r="52" spans="1:10" x14ac:dyDescent="0.3">
      <c r="A52" s="1"/>
      <c r="B52" s="1"/>
      <c r="F52" s="30"/>
      <c r="G52" s="33"/>
      <c r="H52" s="30"/>
      <c r="I52" s="83"/>
      <c r="J52" s="80"/>
    </row>
    <row r="53" spans="1:10" x14ac:dyDescent="0.3">
      <c r="A53" s="1"/>
      <c r="B53" s="1"/>
      <c r="F53" s="30"/>
      <c r="G53" s="30"/>
      <c r="H53" s="30"/>
      <c r="I53" s="30"/>
      <c r="J53" s="85"/>
    </row>
    <row r="54" spans="1:10" x14ac:dyDescent="0.3">
      <c r="A54" s="1"/>
      <c r="B54" s="1"/>
      <c r="F54" s="30"/>
      <c r="G54" s="30"/>
      <c r="H54" s="30"/>
      <c r="I54" s="30"/>
    </row>
    <row r="55" spans="1:10" x14ac:dyDescent="0.3">
      <c r="A55" s="1"/>
      <c r="B55" s="1"/>
      <c r="F55" s="30"/>
      <c r="G55" s="30"/>
      <c r="H55" s="30"/>
      <c r="I55" s="30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0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</row>
    <row r="60" spans="1:10" x14ac:dyDescent="0.3">
      <c r="A60" s="1"/>
      <c r="B60" s="1"/>
    </row>
    <row r="61" spans="1:10" x14ac:dyDescent="0.3">
      <c r="A61" s="1"/>
      <c r="B61" s="1"/>
    </row>
    <row r="62" spans="1:10" x14ac:dyDescent="0.3">
      <c r="A62" s="1"/>
      <c r="B62" s="1"/>
    </row>
    <row r="63" spans="1:10" x14ac:dyDescent="0.3">
      <c r="A63" s="1"/>
      <c r="B63" s="1"/>
    </row>
    <row r="64" spans="1:10" x14ac:dyDescent="0.3">
      <c r="A64" s="1"/>
      <c r="B64" s="1"/>
      <c r="F64" s="34"/>
    </row>
    <row r="65" spans="1:6" x14ac:dyDescent="0.3">
      <c r="A65" s="1"/>
      <c r="B65" s="1"/>
      <c r="F65" s="34"/>
    </row>
    <row r="66" spans="1:6" x14ac:dyDescent="0.3">
      <c r="A66" s="1"/>
      <c r="B66" s="1"/>
      <c r="F66" s="34"/>
    </row>
    <row r="67" spans="1:6" x14ac:dyDescent="0.3">
      <c r="A67" s="1"/>
      <c r="B67" s="1"/>
      <c r="F67" s="34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</sheetData>
  <mergeCells count="8">
    <mergeCell ref="L29:L30"/>
    <mergeCell ref="M29:M30"/>
    <mergeCell ref="N29:N30"/>
    <mergeCell ref="B11:C11"/>
    <mergeCell ref="B16:C16"/>
    <mergeCell ref="I29:I30"/>
    <mergeCell ref="J29:J30"/>
    <mergeCell ref="K29:K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ACA-6630-45F8-90D2-5DAA83D39BEF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Valuation</vt:lpstr>
      <vt:lpstr>Sheet1</vt:lpstr>
      <vt:lpstr>Sheet2</vt:lpstr>
      <vt:lpstr>Sheet3</vt:lpstr>
      <vt:lpstr>Valuation!_Hlk169790212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2024-07-16T05:43:15Z</dcterms:modified>
</cp:coreProperties>
</file>