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CBI\Island Cove\"/>
    </mc:Choice>
  </mc:AlternateContent>
  <xr:revisionPtr revIDLastSave="0" documentId="13_ncr:1_{66B546C4-6B17-4092-B3E8-53C09294B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land Cove" sheetId="87" r:id="rId1"/>
    <sheet name="Total" sheetId="79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'Island Cove'!$D$2:$D$50</definedName>
  </definedNames>
  <calcPr calcId="191029"/>
</workbook>
</file>

<file path=xl/calcChain.xml><?xml version="1.0" encoding="utf-8"?>
<calcChain xmlns="http://schemas.openxmlformats.org/spreadsheetml/2006/main">
  <c r="AE16" i="92" l="1"/>
  <c r="AD10" i="92"/>
  <c r="AD11" i="92"/>
  <c r="AD12" i="92"/>
  <c r="AD13" i="92"/>
  <c r="AD14" i="92"/>
  <c r="AD15" i="92"/>
  <c r="AD9" i="92"/>
  <c r="M2" i="87"/>
  <c r="L2" i="79"/>
  <c r="D2" i="79"/>
  <c r="C16" i="97"/>
  <c r="E15" i="97"/>
  <c r="E16" i="97"/>
  <c r="C15" i="97"/>
  <c r="E14" i="97"/>
  <c r="E13" i="97"/>
  <c r="I12" i="97"/>
  <c r="H12" i="97"/>
  <c r="H13" i="97"/>
  <c r="I13" i="97" s="1"/>
  <c r="H14" i="97"/>
  <c r="I14" i="97" s="1"/>
  <c r="H15" i="97"/>
  <c r="I15" i="97" s="1"/>
  <c r="H16" i="97"/>
  <c r="I16" i="97" s="1"/>
  <c r="G3" i="87"/>
  <c r="G4" i="87" s="1"/>
  <c r="H11" i="97"/>
  <c r="E11" i="97"/>
  <c r="E12" i="97"/>
  <c r="C11" i="97"/>
  <c r="I11" i="97" s="1"/>
  <c r="E10" i="97"/>
  <c r="E9" i="97"/>
  <c r="I3" i="97"/>
  <c r="H3" i="97"/>
  <c r="H4" i="97"/>
  <c r="I4" i="97" s="1"/>
  <c r="H5" i="97"/>
  <c r="I5" i="97" s="1"/>
  <c r="H6" i="97"/>
  <c r="I6" i="97" s="1"/>
  <c r="H7" i="97"/>
  <c r="H8" i="97"/>
  <c r="I8" i="97" s="1"/>
  <c r="H9" i="97"/>
  <c r="H10" i="97"/>
  <c r="E3" i="97"/>
  <c r="E4" i="97"/>
  <c r="C3" i="97"/>
  <c r="C4" i="97"/>
  <c r="C5" i="97"/>
  <c r="E5" i="97" s="1"/>
  <c r="C7" i="97"/>
  <c r="E7" i="97" s="1"/>
  <c r="C8" i="97"/>
  <c r="E8" i="97" s="1"/>
  <c r="C9" i="97"/>
  <c r="C10" i="97"/>
  <c r="H2" i="97"/>
  <c r="I2" i="97" s="1"/>
  <c r="E2" i="97"/>
  <c r="C2" i="97"/>
  <c r="G5" i="87" l="1"/>
  <c r="G6" i="87" s="1"/>
  <c r="G7" i="87" s="1"/>
  <c r="G8" i="87" s="1"/>
  <c r="G9" i="87" s="1"/>
  <c r="G10" i="87" s="1"/>
  <c r="G11" i="87" s="1"/>
  <c r="G12" i="87" s="1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G25" i="87" s="1"/>
  <c r="G26" i="87" s="1"/>
  <c r="G27" i="87" s="1"/>
  <c r="G28" i="87" s="1"/>
  <c r="G29" i="87" s="1"/>
  <c r="G30" i="87" s="1"/>
  <c r="G31" i="87" s="1"/>
  <c r="G32" i="87" s="1"/>
  <c r="G33" i="87" s="1"/>
  <c r="G34" i="87" s="1"/>
  <c r="G35" i="87" s="1"/>
  <c r="G36" i="87" s="1"/>
  <c r="G37" i="87" s="1"/>
  <c r="G38" i="87" s="1"/>
  <c r="G39" i="87" s="1"/>
  <c r="G40" i="87" s="1"/>
  <c r="G41" i="87" s="1"/>
  <c r="G42" i="87" s="1"/>
  <c r="G43" i="87" s="1"/>
  <c r="G44" i="87" s="1"/>
  <c r="G45" i="87" s="1"/>
  <c r="G46" i="87" s="1"/>
  <c r="G47" i="87" s="1"/>
  <c r="G48" i="87" s="1"/>
  <c r="G49" i="87" s="1"/>
  <c r="I10" i="97"/>
  <c r="I9" i="97"/>
  <c r="I7" i="97"/>
  <c r="E6" i="97"/>
  <c r="H2" i="87"/>
  <c r="I2" i="87" s="1"/>
  <c r="H3" i="87"/>
  <c r="I3" i="87" s="1"/>
  <c r="H4" i="87"/>
  <c r="I4" i="87" s="1"/>
  <c r="H5" i="87"/>
  <c r="I5" i="87" s="1"/>
  <c r="F3" i="87"/>
  <c r="K3" i="87" s="1"/>
  <c r="F4" i="87"/>
  <c r="K4" i="87" s="1"/>
  <c r="F5" i="87"/>
  <c r="K5" i="87" s="1"/>
  <c r="F6" i="87"/>
  <c r="K6" i="87" s="1"/>
  <c r="F2" i="87"/>
  <c r="K2" i="87" s="1"/>
  <c r="E50" i="87"/>
  <c r="J117" i="92"/>
  <c r="I106" i="92"/>
  <c r="I107" i="92"/>
  <c r="I108" i="92"/>
  <c r="I109" i="92"/>
  <c r="I110" i="92"/>
  <c r="I111" i="92"/>
  <c r="I112" i="92"/>
  <c r="I113" i="92"/>
  <c r="I114" i="92"/>
  <c r="I115" i="92"/>
  <c r="I116" i="92"/>
  <c r="I105" i="92"/>
  <c r="I67" i="92"/>
  <c r="H65" i="92"/>
  <c r="H66" i="92"/>
  <c r="H64" i="92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18" i="87"/>
  <c r="K18" i="87" s="1"/>
  <c r="F13" i="87"/>
  <c r="K13" i="87" s="1"/>
  <c r="F15" i="87"/>
  <c r="K15" i="87" s="1"/>
  <c r="F7" i="87"/>
  <c r="K7" i="87" s="1"/>
  <c r="F8" i="87"/>
  <c r="K8" i="87" s="1"/>
  <c r="F9" i="87"/>
  <c r="K9" i="87" s="1"/>
  <c r="F10" i="87"/>
  <c r="K10" i="87" s="1"/>
  <c r="F11" i="87"/>
  <c r="K11" i="87" s="1"/>
  <c r="F16" i="87"/>
  <c r="K16" i="87" s="1"/>
  <c r="F17" i="87"/>
  <c r="K17" i="87" s="1"/>
  <c r="J5" i="87" l="1"/>
  <c r="J3" i="87"/>
  <c r="J7" i="79"/>
  <c r="F12" i="87"/>
  <c r="K12" i="87" s="1"/>
  <c r="F14" i="87"/>
  <c r="K14" i="87" s="1"/>
  <c r="K50" i="87" l="1"/>
  <c r="F50" i="87"/>
  <c r="J6" i="79"/>
  <c r="J8" i="79" s="1"/>
  <c r="J2" i="79" l="1"/>
  <c r="J2" i="87" l="1"/>
  <c r="J4" i="87" l="1"/>
  <c r="H6" i="87" l="1"/>
  <c r="I6" i="87" s="1"/>
  <c r="J6" i="87" l="1"/>
  <c r="H7" i="87"/>
  <c r="I7" i="87" s="1"/>
  <c r="J7" i="87" l="1"/>
  <c r="H8" i="87"/>
  <c r="I8" i="87" s="1"/>
  <c r="J8" i="87" l="1"/>
  <c r="H9" i="87"/>
  <c r="I9" i="87" s="1"/>
  <c r="J9" i="87" l="1"/>
  <c r="H10" i="87"/>
  <c r="I10" i="87" s="1"/>
  <c r="J10" i="87" l="1"/>
  <c r="H11" i="87"/>
  <c r="I11" i="87" s="1"/>
  <c r="J11" i="87" l="1"/>
  <c r="H12" i="87"/>
  <c r="I12" i="87" s="1"/>
  <c r="J12" i="87" l="1"/>
  <c r="H13" i="87"/>
  <c r="I13" i="87" s="1"/>
  <c r="J13" i="87" l="1"/>
  <c r="H14" i="87"/>
  <c r="I14" i="87" s="1"/>
  <c r="J14" i="87" l="1"/>
  <c r="H15" i="87"/>
  <c r="I15" i="87" s="1"/>
  <c r="J15" i="87" l="1"/>
  <c r="H16" i="87"/>
  <c r="I16" i="87" s="1"/>
  <c r="J16" i="87" l="1"/>
  <c r="H17" i="87"/>
  <c r="I17" i="87" s="1"/>
  <c r="J17" i="87" l="1"/>
  <c r="H18" i="87"/>
  <c r="I18" i="87" s="1"/>
  <c r="J18" i="87" l="1"/>
  <c r="H19" i="87"/>
  <c r="I19" i="87" s="1"/>
  <c r="J19" i="87" l="1"/>
  <c r="H20" i="87"/>
  <c r="I20" i="87" s="1"/>
  <c r="J20" i="87" l="1"/>
  <c r="H21" i="87"/>
  <c r="I21" i="87" s="1"/>
  <c r="J21" i="87" l="1"/>
  <c r="H22" i="87"/>
  <c r="I22" i="87" s="1"/>
  <c r="J22" i="87" l="1"/>
  <c r="H23" i="87"/>
  <c r="I23" i="87" s="1"/>
  <c r="J23" i="87" l="1"/>
  <c r="H24" i="87"/>
  <c r="I24" i="87" s="1"/>
  <c r="J24" i="87" l="1"/>
  <c r="H25" i="87"/>
  <c r="I25" i="87" s="1"/>
  <c r="J25" i="87" l="1"/>
  <c r="H26" i="87"/>
  <c r="I26" i="87" s="1"/>
  <c r="J26" i="87" l="1"/>
  <c r="H27" i="87"/>
  <c r="I27" i="87" s="1"/>
  <c r="J27" i="87" l="1"/>
  <c r="H28" i="87"/>
  <c r="I28" i="87" s="1"/>
  <c r="J28" i="87" l="1"/>
  <c r="H29" i="87"/>
  <c r="I29" i="87" s="1"/>
  <c r="J29" i="87" l="1"/>
  <c r="H30" i="87"/>
  <c r="I30" i="87" s="1"/>
  <c r="J30" i="87" l="1"/>
  <c r="H31" i="87"/>
  <c r="I31" i="87" s="1"/>
  <c r="J31" i="87" l="1"/>
  <c r="H32" i="87"/>
  <c r="I32" i="87" s="1"/>
  <c r="J32" i="87" l="1"/>
  <c r="H33" i="87"/>
  <c r="I33" i="87" s="1"/>
  <c r="J33" i="87" l="1"/>
  <c r="H34" i="87"/>
  <c r="I34" i="87" s="1"/>
  <c r="J34" i="87" l="1"/>
  <c r="H35" i="87"/>
  <c r="I35" i="87" s="1"/>
  <c r="J35" i="87" l="1"/>
  <c r="H36" i="87"/>
  <c r="I36" i="87" s="1"/>
  <c r="J36" i="87" l="1"/>
  <c r="H37" i="87"/>
  <c r="I37" i="87" s="1"/>
  <c r="J37" i="87" l="1"/>
  <c r="H38" i="87"/>
  <c r="I38" i="87" s="1"/>
  <c r="J38" i="87" l="1"/>
  <c r="H39" i="87"/>
  <c r="I39" i="87" s="1"/>
  <c r="J39" i="87" l="1"/>
  <c r="H40" i="87"/>
  <c r="I40" i="87" s="1"/>
  <c r="J40" i="87" l="1"/>
  <c r="H41" i="87"/>
  <c r="I41" i="87" s="1"/>
  <c r="J41" i="87" l="1"/>
  <c r="H42" i="87"/>
  <c r="I42" i="87" s="1"/>
  <c r="J42" i="87" l="1"/>
  <c r="H43" i="87"/>
  <c r="I43" i="87" s="1"/>
  <c r="J43" i="87" l="1"/>
  <c r="H44" i="87"/>
  <c r="I44" i="87" s="1"/>
  <c r="J44" i="87" l="1"/>
  <c r="H45" i="87"/>
  <c r="I45" i="87" s="1"/>
  <c r="J45" i="87" l="1"/>
  <c r="H46" i="87"/>
  <c r="I46" i="87" s="1"/>
  <c r="J46" i="87" l="1"/>
  <c r="H47" i="87"/>
  <c r="I47" i="87" s="1"/>
  <c r="J47" i="87" l="1"/>
  <c r="H48" i="87"/>
  <c r="I48" i="87" s="1"/>
  <c r="J48" i="87" l="1"/>
  <c r="H49" i="87"/>
  <c r="I49" i="87" s="1"/>
  <c r="I50" i="87" s="1"/>
  <c r="H50" i="87" l="1"/>
  <c r="J49" i="87" l="1"/>
  <c r="M49" i="87"/>
</calcChain>
</file>

<file path=xl/sharedStrings.xml><?xml version="1.0" encoding="utf-8"?>
<sst xmlns="http://schemas.openxmlformats.org/spreadsheetml/2006/main" count="126" uniqueCount="53">
  <si>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</si>
  <si>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</si>
  <si>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</si>
  <si>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</si>
  <si>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</si>
  <si>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</si>
  <si>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</si>
  <si>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</si>
  <si>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</si>
  <si>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</si>
  <si>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</si>
  <si>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</si>
  <si>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</si>
  <si>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</si>
  <si>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2 BHK</t>
  </si>
  <si>
    <t>As per Plan Comp.</t>
  </si>
  <si>
    <t>Wing A</t>
  </si>
  <si>
    <t>3BHK</t>
  </si>
  <si>
    <t>4BHK</t>
  </si>
  <si>
    <t xml:space="preserve">5BHK </t>
  </si>
  <si>
    <t>TYPE 11</t>
  </si>
  <si>
    <t>TYPE 12</t>
  </si>
  <si>
    <t>TYPE 5</t>
  </si>
  <si>
    <t>TYPE 1</t>
  </si>
  <si>
    <t>TYPE 2</t>
  </si>
  <si>
    <t>TYPE 3</t>
  </si>
  <si>
    <t>TYPE 9</t>
  </si>
  <si>
    <t>TYPE 10</t>
  </si>
  <si>
    <t>TYPE 4</t>
  </si>
  <si>
    <t>TYPE 6</t>
  </si>
  <si>
    <t>TYPE 7</t>
  </si>
  <si>
    <t>TYPE 8</t>
  </si>
  <si>
    <t xml:space="preserve">As per Approved Plan / RERA Carpet Area in 
Sq. Ft.                      
</t>
  </si>
  <si>
    <t>Phase - 3</t>
  </si>
  <si>
    <t xml:space="preserve">2 BHK - 16                                             3 BHK -  32                                                                                                                      </t>
  </si>
  <si>
    <t>2BHK L</t>
  </si>
  <si>
    <t>3BHK L</t>
  </si>
  <si>
    <t>3BHK M</t>
  </si>
  <si>
    <t>2 BHK S</t>
  </si>
  <si>
    <t>3BHK S</t>
  </si>
  <si>
    <t>Typical - 2-7, 9-14, 16-21, 23-27th Flr</t>
  </si>
  <si>
    <t>Tower - 1</t>
  </si>
  <si>
    <t>Total - 9</t>
  </si>
  <si>
    <t>Typical - 8, 15 &amp; 22nd Flr (Ref)</t>
  </si>
  <si>
    <t>Ref</t>
  </si>
  <si>
    <t>28th Flr (Res + Service)</t>
  </si>
  <si>
    <t>Total - 7</t>
  </si>
  <si>
    <t>Ser</t>
  </si>
  <si>
    <r>
      <t xml:space="preserve">Rate per 
Sq. ft. on Carpet  area 
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</si>
  <si>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</si>
  <si>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</si>
  <si>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</si>
  <si>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rgb="FFFF0000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</si>
</sst>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33"/>
      <name val="Open Sans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sz val="10"/>
      <color rgb="FF333333"/>
      <name val="Arial Narrow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7"/>
      <color rgb="FFFF0000"/>
      <name val="Arial Narrow"/>
      <family val="2"/>
    </font>
    <font>
      <b/>
      <sz val="7"/>
      <color rgb="FFFF0000"/>
      <name val="Rupee Foradian"/>
      <family val="2"/>
    </font>
    <font>
      <b/>
      <sz val="7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9" fillId="0" borderId="0" xfId="0" applyNumberFormat="1" applyFont="1"/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10" fillId="0" borderId="2" xfId="0" applyNumberFormat="1" applyFont="1" applyBorder="1" applyAlignment="1">
      <alignment horizontal="center"/>
    </xf>
    <xf numFmtId="43" fontId="2" fillId="0" borderId="0" xfId="0" applyNumberFormat="1" applyFont="1"/>
    <xf numFmtId="43" fontId="1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/>
    <xf numFmtId="43" fontId="2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23" fillId="0" borderId="1" xfId="1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11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3" fontId="23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6" fillId="0" borderId="0" xfId="0" applyFont="1"/>
    <xf numFmtId="0" fontId="3" fillId="0" borderId="0" xfId="0" applyFont="1"/>
    <xf numFmtId="0" fontId="27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2" fontId="11" fillId="0" borderId="0" xfId="0" applyNumberFormat="1" applyFont="1"/>
    <xf numFmtId="0" fontId="9" fillId="0" borderId="0" xfId="0" applyFont="1"/>
    <xf numFmtId="1" fontId="18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0" fontId="4" fillId="4" borderId="5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43" fontId="0" fillId="0" borderId="0" xfId="1" applyFont="1"/>
    <xf numFmtId="43" fontId="0" fillId="0" borderId="0" xfId="0" applyNumberFormat="1"/>
    <xf numFmtId="0" fontId="2" fillId="6" borderId="0" xfId="0" applyFont="1" applyFill="1"/>
    <xf numFmtId="1" fontId="0" fillId="6" borderId="0" xfId="0" applyNumberFormat="1" applyFill="1"/>
    <xf numFmtId="43" fontId="0" fillId="6" borderId="0" xfId="1" applyFont="1" applyFill="1"/>
    <xf numFmtId="43" fontId="0" fillId="6" borderId="0" xfId="0" applyNumberFormat="1" applyFill="1"/>
    <xf numFmtId="1" fontId="19" fillId="0" borderId="1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0" fillId="6" borderId="0" xfId="0" applyFont="1" applyFill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43" fontId="31" fillId="0" borderId="2" xfId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center"/>
    </xf>
    <xf numFmtId="43" fontId="11" fillId="0" borderId="1" xfId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64" fontId="17" fillId="0" borderId="1" xfId="1" applyNumberFormat="1" applyFont="1" applyBorder="1" applyAlignment="1">
      <alignment horizontal="center" vertical="center"/>
    </xf>
    <xf numFmtId="43" fontId="17" fillId="0" borderId="1" xfId="1" applyFont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Border="1" applyAlignment="1">
      <alignment horizontal="left"/>
    </xf>
    <xf numFmtId="164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 vertical="top" wrapText="1"/>
    </xf>
    <xf numFmtId="164" fontId="11" fillId="0" borderId="0" xfId="1" applyNumberFormat="1" applyFont="1" applyFill="1" applyBorder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43" fontId="20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45</xdr:row>
      <xdr:rowOff>123825</xdr:rowOff>
    </xdr:from>
    <xdr:to>
      <xdr:col>27</xdr:col>
      <xdr:colOff>545225</xdr:colOff>
      <xdr:row>62</xdr:row>
      <xdr:rowOff>57642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3CA367-FC86-4529-2184-4BF4B28FB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542925"/>
          <a:ext cx="16480550" cy="3524742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67</xdr:row>
      <xdr:rowOff>85725</xdr:rowOff>
    </xdr:from>
    <xdr:to>
      <xdr:col>27</xdr:col>
      <xdr:colOff>383277</xdr:colOff>
      <xdr:row>102</xdr:row>
      <xdr:rowOff>10546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AF3D7-C8E8-8E8F-5E8B-3602091D3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5143500"/>
          <a:ext cx="16318602" cy="73162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116840</xdr:colOff>
      <xdr:row>41</xdr:row>
      <xdr:rowOff>145361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CC49DA-11D1-5A85-653B-0493CB021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5232601" cy="8916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"/>
  <sheetViews>
    <sheetView tabSelected="1" topLeftCell="A46" zoomScale="175" zoomScaleNormal="175" workbookViewId="0">
      <selection activeCell="H54" sqref="H54"/>
    </sheetView>
  </sheetViews>
  <sheetFormatPr defaultRowHeight="15" x14ac:dyDescent="0.25"/>
  <cols>
    <col min="1" max="1" width="4" style="57" customWidth="1"/>
    <col min="2" max="3" width="5.140625" style="58" customWidth="1"/>
    <col min="4" max="4" width="6.42578125" style="57" customWidth="1"/>
    <col min="5" max="5" width="7.5703125" style="59" customWidth="1"/>
    <col min="6" max="6" width="6.5703125" style="18" customWidth="1"/>
    <col min="7" max="7" width="7.140625" style="18" customWidth="1"/>
    <col min="8" max="8" width="13.85546875" style="18" customWidth="1"/>
    <col min="9" max="9" width="13.42578125" style="18" customWidth="1"/>
    <col min="10" max="10" width="10.85546875" style="118" bestFit="1" customWidth="1"/>
    <col min="11" max="11" width="11.42578125" style="18" customWidth="1"/>
    <col min="12" max="12" width="9.140625" style="1"/>
    <col min="13" max="13" width="11.7109375" style="1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51.75" customHeight="1" x14ac:dyDescent="0.25">
      <c r="A1" s="88" t="s">
        <v>1</v>
      </c>
      <c r="B1" s="88" t="s">
        <v>0</v>
      </c>
      <c r="C1" s="89" t="s">
        <v>2</v>
      </c>
      <c r="D1" s="89" t="s">
        <v>15</v>
      </c>
      <c r="E1" s="89" t="s">
        <v>32</v>
      </c>
      <c r="F1" s="89" t="s">
        <v>11</v>
      </c>
      <c r="G1" s="88" t="s">
        <v>48</v>
      </c>
      <c r="H1" s="90" t="s">
        <v>49</v>
      </c>
      <c r="I1" s="91" t="s">
        <v>50</v>
      </c>
      <c r="J1" s="92" t="s">
        <v>51</v>
      </c>
      <c r="K1" s="93" t="s">
        <v>52</v>
      </c>
      <c r="L1" s="94"/>
    </row>
    <row r="2" spans="1:17" s="60" customFormat="1" ht="16.5" x14ac:dyDescent="0.3">
      <c r="A2" s="95">
        <v>1</v>
      </c>
      <c r="B2" s="96">
        <v>201</v>
      </c>
      <c r="C2" s="97">
        <v>2</v>
      </c>
      <c r="D2" s="98" t="s">
        <v>12</v>
      </c>
      <c r="E2" s="98">
        <v>1257</v>
      </c>
      <c r="F2" s="97">
        <f t="shared" ref="F2:F6" si="0">E2*1.1</f>
        <v>1382.7</v>
      </c>
      <c r="G2" s="95">
        <v>27000</v>
      </c>
      <c r="H2" s="99">
        <f t="shared" ref="H2:H5" si="1">E2*G2</f>
        <v>33939000</v>
      </c>
      <c r="I2" s="100">
        <f>ROUND(H2*1.1,0)</f>
        <v>37332900</v>
      </c>
      <c r="J2" s="101">
        <f t="shared" ref="J2:J49" si="2">MROUND((I2*0.025/12),500)</f>
        <v>78000</v>
      </c>
      <c r="K2" s="102">
        <f t="shared" ref="K2:K13" si="3">F2*3000</f>
        <v>4148100</v>
      </c>
      <c r="L2" s="103"/>
      <c r="M2" s="104">
        <f>H2/F2</f>
        <v>24545.454545454544</v>
      </c>
      <c r="N2" s="61"/>
      <c r="P2" s="8"/>
      <c r="Q2" s="8"/>
    </row>
    <row r="3" spans="1:17" s="60" customFormat="1" ht="16.5" x14ac:dyDescent="0.3">
      <c r="A3" s="95">
        <v>2</v>
      </c>
      <c r="B3" s="96">
        <v>202</v>
      </c>
      <c r="C3" s="97">
        <v>2</v>
      </c>
      <c r="D3" s="98" t="s">
        <v>12</v>
      </c>
      <c r="E3" s="98">
        <v>1272</v>
      </c>
      <c r="F3" s="97">
        <f t="shared" si="0"/>
        <v>1399.2</v>
      </c>
      <c r="G3" s="95">
        <f>G2</f>
        <v>27000</v>
      </c>
      <c r="H3" s="99">
        <f t="shared" si="1"/>
        <v>34344000</v>
      </c>
      <c r="I3" s="100">
        <f t="shared" ref="I3:I49" si="4">ROUND(H3*1.1,0)</f>
        <v>37778400</v>
      </c>
      <c r="J3" s="101">
        <f t="shared" si="2"/>
        <v>78500</v>
      </c>
      <c r="K3" s="102">
        <f t="shared" si="3"/>
        <v>4197600</v>
      </c>
      <c r="L3" s="103"/>
      <c r="M3" s="105"/>
      <c r="N3" s="61"/>
      <c r="P3" s="8"/>
      <c r="Q3" s="8"/>
    </row>
    <row r="4" spans="1:17" ht="16.5" x14ac:dyDescent="0.3">
      <c r="A4" s="95">
        <v>3</v>
      </c>
      <c r="B4" s="96">
        <v>203</v>
      </c>
      <c r="C4" s="97">
        <v>2</v>
      </c>
      <c r="D4" s="98" t="s">
        <v>14</v>
      </c>
      <c r="E4" s="98">
        <v>802</v>
      </c>
      <c r="F4" s="97">
        <f t="shared" si="0"/>
        <v>882.2</v>
      </c>
      <c r="G4" s="95">
        <f>G3</f>
        <v>27000</v>
      </c>
      <c r="H4" s="99">
        <f t="shared" si="1"/>
        <v>21654000</v>
      </c>
      <c r="I4" s="100">
        <f t="shared" si="4"/>
        <v>23819400</v>
      </c>
      <c r="J4" s="101">
        <f t="shared" si="2"/>
        <v>49500</v>
      </c>
      <c r="K4" s="102">
        <f t="shared" si="3"/>
        <v>2646600</v>
      </c>
      <c r="L4" s="103"/>
      <c r="M4" s="105"/>
      <c r="N4" s="9"/>
      <c r="P4" s="3"/>
      <c r="Q4" s="3"/>
    </row>
    <row r="5" spans="1:17" ht="16.5" x14ac:dyDescent="0.3">
      <c r="A5" s="95">
        <v>4</v>
      </c>
      <c r="B5" s="96">
        <v>301</v>
      </c>
      <c r="C5" s="97">
        <v>3</v>
      </c>
      <c r="D5" s="98" t="s">
        <v>12</v>
      </c>
      <c r="E5" s="98">
        <v>1257</v>
      </c>
      <c r="F5" s="97">
        <f t="shared" si="0"/>
        <v>1382.7</v>
      </c>
      <c r="G5" s="95">
        <f>G4+120</f>
        <v>27120</v>
      </c>
      <c r="H5" s="99">
        <f t="shared" si="1"/>
        <v>34089840</v>
      </c>
      <c r="I5" s="100">
        <f t="shared" si="4"/>
        <v>37498824</v>
      </c>
      <c r="J5" s="101">
        <f t="shared" si="2"/>
        <v>78000</v>
      </c>
      <c r="K5" s="102">
        <f t="shared" si="3"/>
        <v>4148100</v>
      </c>
      <c r="L5" s="103"/>
      <c r="M5" s="105"/>
      <c r="N5" s="9"/>
      <c r="P5" s="3"/>
      <c r="Q5" s="3"/>
    </row>
    <row r="6" spans="1:17" ht="16.5" x14ac:dyDescent="0.3">
      <c r="A6" s="95">
        <v>5</v>
      </c>
      <c r="B6" s="96">
        <v>302</v>
      </c>
      <c r="C6" s="97">
        <v>3</v>
      </c>
      <c r="D6" s="98" t="s">
        <v>12</v>
      </c>
      <c r="E6" s="98">
        <v>1272</v>
      </c>
      <c r="F6" s="97">
        <f t="shared" si="0"/>
        <v>1399.2</v>
      </c>
      <c r="G6" s="95">
        <f>G5</f>
        <v>27120</v>
      </c>
      <c r="H6" s="99">
        <f t="shared" ref="H6:H49" si="5">E6*G6</f>
        <v>34496640</v>
      </c>
      <c r="I6" s="100">
        <f t="shared" si="4"/>
        <v>37946304</v>
      </c>
      <c r="J6" s="101">
        <f t="shared" si="2"/>
        <v>79000</v>
      </c>
      <c r="K6" s="102">
        <f t="shared" si="3"/>
        <v>4197600</v>
      </c>
      <c r="L6" s="103"/>
      <c r="M6" s="105"/>
      <c r="N6" s="9"/>
      <c r="P6" s="3"/>
      <c r="Q6" s="3"/>
    </row>
    <row r="7" spans="1:17" ht="16.5" x14ac:dyDescent="0.3">
      <c r="A7" s="95">
        <v>6</v>
      </c>
      <c r="B7" s="96">
        <v>303</v>
      </c>
      <c r="C7" s="97">
        <v>3</v>
      </c>
      <c r="D7" s="98" t="s">
        <v>14</v>
      </c>
      <c r="E7" s="98">
        <v>802</v>
      </c>
      <c r="F7" s="97">
        <f t="shared" ref="F7:F49" si="6">E7*1.1</f>
        <v>882.2</v>
      </c>
      <c r="G7" s="95">
        <f>G6</f>
        <v>27120</v>
      </c>
      <c r="H7" s="99">
        <f t="shared" si="5"/>
        <v>21750240</v>
      </c>
      <c r="I7" s="100">
        <f t="shared" si="4"/>
        <v>23925264</v>
      </c>
      <c r="J7" s="101">
        <f t="shared" si="2"/>
        <v>50000</v>
      </c>
      <c r="K7" s="102">
        <f t="shared" si="3"/>
        <v>2646600</v>
      </c>
      <c r="L7" s="103"/>
      <c r="M7" s="105"/>
      <c r="N7" s="9"/>
      <c r="P7" s="3"/>
      <c r="Q7" s="3"/>
    </row>
    <row r="8" spans="1:17" ht="16.5" x14ac:dyDescent="0.3">
      <c r="A8" s="95">
        <v>7</v>
      </c>
      <c r="B8" s="96">
        <v>401</v>
      </c>
      <c r="C8" s="97">
        <v>4</v>
      </c>
      <c r="D8" s="98" t="s">
        <v>12</v>
      </c>
      <c r="E8" s="98">
        <v>1257</v>
      </c>
      <c r="F8" s="97">
        <f t="shared" si="6"/>
        <v>1382.7</v>
      </c>
      <c r="G8" s="95">
        <f>G7+120</f>
        <v>27240</v>
      </c>
      <c r="H8" s="99">
        <f t="shared" si="5"/>
        <v>34240680</v>
      </c>
      <c r="I8" s="100">
        <f t="shared" si="4"/>
        <v>37664748</v>
      </c>
      <c r="J8" s="101">
        <f t="shared" si="2"/>
        <v>78500</v>
      </c>
      <c r="K8" s="102">
        <f t="shared" si="3"/>
        <v>4148100</v>
      </c>
      <c r="L8" s="103"/>
      <c r="M8" s="105"/>
      <c r="N8" s="9"/>
      <c r="P8" s="3"/>
      <c r="Q8" s="3"/>
    </row>
    <row r="9" spans="1:17" ht="16.5" x14ac:dyDescent="0.3">
      <c r="A9" s="95">
        <v>8</v>
      </c>
      <c r="B9" s="96">
        <v>402</v>
      </c>
      <c r="C9" s="97">
        <v>4</v>
      </c>
      <c r="D9" s="98" t="s">
        <v>12</v>
      </c>
      <c r="E9" s="98">
        <v>1272</v>
      </c>
      <c r="F9" s="97">
        <f t="shared" si="6"/>
        <v>1399.2</v>
      </c>
      <c r="G9" s="95">
        <f>G8</f>
        <v>27240</v>
      </c>
      <c r="H9" s="99">
        <f t="shared" si="5"/>
        <v>34649280</v>
      </c>
      <c r="I9" s="100">
        <f t="shared" si="4"/>
        <v>38114208</v>
      </c>
      <c r="J9" s="101">
        <f t="shared" si="2"/>
        <v>79500</v>
      </c>
      <c r="K9" s="102">
        <f t="shared" si="3"/>
        <v>4197600</v>
      </c>
      <c r="L9" s="103"/>
      <c r="M9" s="105"/>
      <c r="N9" s="9"/>
      <c r="P9" s="3"/>
      <c r="Q9" s="3"/>
    </row>
    <row r="10" spans="1:17" ht="16.5" x14ac:dyDescent="0.3">
      <c r="A10" s="95">
        <v>9</v>
      </c>
      <c r="B10" s="96">
        <v>403</v>
      </c>
      <c r="C10" s="97">
        <v>4</v>
      </c>
      <c r="D10" s="98" t="s">
        <v>14</v>
      </c>
      <c r="E10" s="98">
        <v>802</v>
      </c>
      <c r="F10" s="97">
        <f t="shared" si="6"/>
        <v>882.2</v>
      </c>
      <c r="G10" s="95">
        <f>G9</f>
        <v>27240</v>
      </c>
      <c r="H10" s="99">
        <f t="shared" si="5"/>
        <v>21846480</v>
      </c>
      <c r="I10" s="100">
        <f t="shared" si="4"/>
        <v>24031128</v>
      </c>
      <c r="J10" s="101">
        <f t="shared" si="2"/>
        <v>50000</v>
      </c>
      <c r="K10" s="102">
        <f t="shared" si="3"/>
        <v>2646600</v>
      </c>
      <c r="L10" s="103"/>
      <c r="M10" s="105"/>
      <c r="N10" s="9"/>
      <c r="P10" s="3"/>
      <c r="Q10" s="3"/>
    </row>
    <row r="11" spans="1:17" ht="16.5" x14ac:dyDescent="0.3">
      <c r="A11" s="95">
        <v>10</v>
      </c>
      <c r="B11" s="96">
        <v>501</v>
      </c>
      <c r="C11" s="97">
        <v>5</v>
      </c>
      <c r="D11" s="98" t="s">
        <v>12</v>
      </c>
      <c r="E11" s="98">
        <v>1257</v>
      </c>
      <c r="F11" s="97">
        <f t="shared" si="6"/>
        <v>1382.7</v>
      </c>
      <c r="G11" s="95">
        <f>G10+120</f>
        <v>27360</v>
      </c>
      <c r="H11" s="99">
        <f t="shared" si="5"/>
        <v>34391520</v>
      </c>
      <c r="I11" s="100">
        <f t="shared" si="4"/>
        <v>37830672</v>
      </c>
      <c r="J11" s="101">
        <f t="shared" si="2"/>
        <v>79000</v>
      </c>
      <c r="K11" s="102">
        <f t="shared" si="3"/>
        <v>4148100</v>
      </c>
      <c r="L11" s="103"/>
      <c r="M11" s="105"/>
      <c r="N11" s="9"/>
      <c r="P11" s="3"/>
      <c r="Q11" s="3"/>
    </row>
    <row r="12" spans="1:17" ht="16.5" x14ac:dyDescent="0.3">
      <c r="A12" s="95">
        <v>11</v>
      </c>
      <c r="B12" s="96">
        <v>502</v>
      </c>
      <c r="C12" s="97">
        <v>5</v>
      </c>
      <c r="D12" s="98" t="s">
        <v>12</v>
      </c>
      <c r="E12" s="98">
        <v>1272</v>
      </c>
      <c r="F12" s="97">
        <f t="shared" si="6"/>
        <v>1399.2</v>
      </c>
      <c r="G12" s="95">
        <f>G11</f>
        <v>27360</v>
      </c>
      <c r="H12" s="99">
        <f t="shared" si="5"/>
        <v>34801920</v>
      </c>
      <c r="I12" s="100">
        <f t="shared" si="4"/>
        <v>38282112</v>
      </c>
      <c r="J12" s="101">
        <f t="shared" si="2"/>
        <v>80000</v>
      </c>
      <c r="K12" s="102">
        <f t="shared" si="3"/>
        <v>4197600</v>
      </c>
      <c r="L12" s="103"/>
      <c r="M12" s="105"/>
      <c r="N12" s="9"/>
      <c r="P12" s="3"/>
      <c r="Q12" s="3"/>
    </row>
    <row r="13" spans="1:17" ht="16.5" x14ac:dyDescent="0.3">
      <c r="A13" s="95">
        <v>12</v>
      </c>
      <c r="B13" s="96">
        <v>503</v>
      </c>
      <c r="C13" s="97">
        <v>5</v>
      </c>
      <c r="D13" s="98" t="s">
        <v>14</v>
      </c>
      <c r="E13" s="98">
        <v>802</v>
      </c>
      <c r="F13" s="97">
        <f t="shared" si="6"/>
        <v>882.2</v>
      </c>
      <c r="G13" s="95">
        <f>G12</f>
        <v>27360</v>
      </c>
      <c r="H13" s="99">
        <f t="shared" si="5"/>
        <v>21942720</v>
      </c>
      <c r="I13" s="100">
        <f t="shared" si="4"/>
        <v>24136992</v>
      </c>
      <c r="J13" s="101">
        <f t="shared" si="2"/>
        <v>50500</v>
      </c>
      <c r="K13" s="102">
        <f t="shared" si="3"/>
        <v>2646600</v>
      </c>
      <c r="L13" s="103"/>
      <c r="M13" s="105"/>
      <c r="N13" s="9"/>
      <c r="P13" s="3"/>
      <c r="Q13" s="3"/>
    </row>
    <row r="14" spans="1:17" ht="16.5" x14ac:dyDescent="0.3">
      <c r="A14" s="95">
        <v>13</v>
      </c>
      <c r="B14" s="96">
        <v>601</v>
      </c>
      <c r="C14" s="97">
        <v>6</v>
      </c>
      <c r="D14" s="98" t="s">
        <v>12</v>
      </c>
      <c r="E14" s="98">
        <v>1257</v>
      </c>
      <c r="F14" s="97">
        <f t="shared" si="6"/>
        <v>1382.7</v>
      </c>
      <c r="G14" s="95">
        <f>G13+120</f>
        <v>27480</v>
      </c>
      <c r="H14" s="99">
        <f t="shared" si="5"/>
        <v>34542360</v>
      </c>
      <c r="I14" s="100">
        <f t="shared" si="4"/>
        <v>37996596</v>
      </c>
      <c r="J14" s="101">
        <f t="shared" si="2"/>
        <v>79000</v>
      </c>
      <c r="K14" s="102">
        <f t="shared" ref="K14:K49" si="7">F14*3000</f>
        <v>4148100</v>
      </c>
      <c r="L14" s="103"/>
      <c r="M14" s="105"/>
      <c r="N14" s="9"/>
      <c r="P14" s="3"/>
      <c r="Q14" s="3"/>
    </row>
    <row r="15" spans="1:17" ht="16.5" x14ac:dyDescent="0.3">
      <c r="A15" s="95">
        <v>14</v>
      </c>
      <c r="B15" s="96">
        <v>602</v>
      </c>
      <c r="C15" s="97">
        <v>6</v>
      </c>
      <c r="D15" s="98" t="s">
        <v>12</v>
      </c>
      <c r="E15" s="98">
        <v>1272</v>
      </c>
      <c r="F15" s="97">
        <f t="shared" si="6"/>
        <v>1399.2</v>
      </c>
      <c r="G15" s="95">
        <f>G14</f>
        <v>27480</v>
      </c>
      <c r="H15" s="99">
        <f t="shared" si="5"/>
        <v>34954560</v>
      </c>
      <c r="I15" s="100">
        <f t="shared" si="4"/>
        <v>38450016</v>
      </c>
      <c r="J15" s="101">
        <f t="shared" si="2"/>
        <v>80000</v>
      </c>
      <c r="K15" s="102">
        <f t="shared" si="7"/>
        <v>4197600</v>
      </c>
      <c r="L15" s="103"/>
      <c r="M15" s="105"/>
      <c r="N15" s="9"/>
      <c r="P15" s="3"/>
      <c r="Q15" s="3"/>
    </row>
    <row r="16" spans="1:17" ht="16.5" x14ac:dyDescent="0.3">
      <c r="A16" s="95">
        <v>15</v>
      </c>
      <c r="B16" s="96">
        <v>603</v>
      </c>
      <c r="C16" s="97">
        <v>6</v>
      </c>
      <c r="D16" s="98" t="s">
        <v>14</v>
      </c>
      <c r="E16" s="98">
        <v>802</v>
      </c>
      <c r="F16" s="97">
        <f t="shared" si="6"/>
        <v>882.2</v>
      </c>
      <c r="G16" s="95">
        <f>G15</f>
        <v>27480</v>
      </c>
      <c r="H16" s="99">
        <f t="shared" si="5"/>
        <v>22038960</v>
      </c>
      <c r="I16" s="100">
        <f t="shared" si="4"/>
        <v>24242856</v>
      </c>
      <c r="J16" s="101">
        <f t="shared" si="2"/>
        <v>50500</v>
      </c>
      <c r="K16" s="102">
        <f t="shared" si="7"/>
        <v>2646600</v>
      </c>
      <c r="L16" s="103"/>
      <c r="M16" s="105"/>
      <c r="N16" s="9"/>
      <c r="P16" s="3"/>
      <c r="Q16" s="3"/>
    </row>
    <row r="17" spans="1:17" s="60" customFormat="1" ht="16.5" x14ac:dyDescent="0.3">
      <c r="A17" s="95">
        <v>16</v>
      </c>
      <c r="B17" s="96">
        <v>701</v>
      </c>
      <c r="C17" s="97">
        <v>7</v>
      </c>
      <c r="D17" s="98" t="s">
        <v>12</v>
      </c>
      <c r="E17" s="98">
        <v>1257</v>
      </c>
      <c r="F17" s="97">
        <f t="shared" si="6"/>
        <v>1382.7</v>
      </c>
      <c r="G17" s="95">
        <f>G16+120</f>
        <v>27600</v>
      </c>
      <c r="H17" s="99">
        <f t="shared" si="5"/>
        <v>34693200</v>
      </c>
      <c r="I17" s="100">
        <f t="shared" si="4"/>
        <v>38162520</v>
      </c>
      <c r="J17" s="101">
        <f t="shared" si="2"/>
        <v>79500</v>
      </c>
      <c r="K17" s="102">
        <f t="shared" si="7"/>
        <v>4148100</v>
      </c>
      <c r="L17" s="103"/>
      <c r="M17" s="105"/>
      <c r="N17" s="61"/>
      <c r="P17" s="8"/>
      <c r="Q17" s="8"/>
    </row>
    <row r="18" spans="1:17" ht="16.5" x14ac:dyDescent="0.25">
      <c r="A18" s="95">
        <v>17</v>
      </c>
      <c r="B18" s="98">
        <v>702</v>
      </c>
      <c r="C18" s="98">
        <v>7</v>
      </c>
      <c r="D18" s="98" t="s">
        <v>12</v>
      </c>
      <c r="E18" s="98">
        <v>1272</v>
      </c>
      <c r="F18" s="97">
        <f t="shared" si="6"/>
        <v>1399.2</v>
      </c>
      <c r="G18" s="95">
        <f>G17</f>
        <v>27600</v>
      </c>
      <c r="H18" s="99">
        <f t="shared" si="5"/>
        <v>35107200</v>
      </c>
      <c r="I18" s="100">
        <f t="shared" si="4"/>
        <v>38617920</v>
      </c>
      <c r="J18" s="101">
        <f t="shared" si="2"/>
        <v>80500</v>
      </c>
      <c r="K18" s="102">
        <f t="shared" si="7"/>
        <v>4197600</v>
      </c>
      <c r="N18" s="10"/>
      <c r="Q18" s="11"/>
    </row>
    <row r="19" spans="1:17" ht="15.75" customHeight="1" x14ac:dyDescent="0.25">
      <c r="A19" s="95">
        <v>18</v>
      </c>
      <c r="B19" s="98">
        <v>703</v>
      </c>
      <c r="C19" s="98">
        <v>7</v>
      </c>
      <c r="D19" s="98" t="s">
        <v>14</v>
      </c>
      <c r="E19" s="98">
        <v>802</v>
      </c>
      <c r="F19" s="97">
        <f t="shared" si="6"/>
        <v>882.2</v>
      </c>
      <c r="G19" s="95">
        <f>G18</f>
        <v>27600</v>
      </c>
      <c r="H19" s="99">
        <f t="shared" si="5"/>
        <v>22135200</v>
      </c>
      <c r="I19" s="100">
        <f t="shared" si="4"/>
        <v>24348720</v>
      </c>
      <c r="J19" s="101">
        <f t="shared" si="2"/>
        <v>50500</v>
      </c>
      <c r="K19" s="102">
        <f t="shared" si="7"/>
        <v>2646600</v>
      </c>
      <c r="N19" s="10"/>
      <c r="Q19" s="11"/>
    </row>
    <row r="20" spans="1:17" ht="16.5" x14ac:dyDescent="0.25">
      <c r="A20" s="95">
        <v>19</v>
      </c>
      <c r="B20" s="98">
        <v>801</v>
      </c>
      <c r="C20" s="98">
        <v>8</v>
      </c>
      <c r="D20" s="98" t="s">
        <v>12</v>
      </c>
      <c r="E20" s="98">
        <v>1257</v>
      </c>
      <c r="F20" s="97">
        <f t="shared" si="6"/>
        <v>1382.7</v>
      </c>
      <c r="G20" s="95">
        <f>G19+120</f>
        <v>27720</v>
      </c>
      <c r="H20" s="99">
        <f t="shared" si="5"/>
        <v>34844040</v>
      </c>
      <c r="I20" s="100">
        <f t="shared" si="4"/>
        <v>38328444</v>
      </c>
      <c r="J20" s="101">
        <f t="shared" si="2"/>
        <v>80000</v>
      </c>
      <c r="K20" s="102">
        <f t="shared" si="7"/>
        <v>4148100</v>
      </c>
      <c r="N20" s="10"/>
      <c r="Q20" s="11"/>
    </row>
    <row r="21" spans="1:17" ht="17.25" customHeight="1" x14ac:dyDescent="0.25">
      <c r="A21" s="95">
        <v>20</v>
      </c>
      <c r="B21" s="98">
        <v>802</v>
      </c>
      <c r="C21" s="98">
        <v>8</v>
      </c>
      <c r="D21" s="98" t="s">
        <v>12</v>
      </c>
      <c r="E21" s="98">
        <v>1272</v>
      </c>
      <c r="F21" s="97">
        <f t="shared" si="6"/>
        <v>1399.2</v>
      </c>
      <c r="G21" s="95">
        <f>G20</f>
        <v>27720</v>
      </c>
      <c r="H21" s="99">
        <f t="shared" si="5"/>
        <v>35259840</v>
      </c>
      <c r="I21" s="100">
        <f t="shared" si="4"/>
        <v>38785824</v>
      </c>
      <c r="J21" s="101">
        <f t="shared" si="2"/>
        <v>81000</v>
      </c>
      <c r="K21" s="102">
        <f t="shared" si="7"/>
        <v>4197600</v>
      </c>
      <c r="Q21" s="11"/>
    </row>
    <row r="22" spans="1:17" ht="16.5" x14ac:dyDescent="0.25">
      <c r="A22" s="95">
        <v>21</v>
      </c>
      <c r="B22" s="98">
        <v>803</v>
      </c>
      <c r="C22" s="98">
        <v>8</v>
      </c>
      <c r="D22" s="98" t="s">
        <v>14</v>
      </c>
      <c r="E22" s="98">
        <v>802</v>
      </c>
      <c r="F22" s="97">
        <f t="shared" si="6"/>
        <v>882.2</v>
      </c>
      <c r="G22" s="95">
        <f>G21</f>
        <v>27720</v>
      </c>
      <c r="H22" s="99">
        <f t="shared" si="5"/>
        <v>22231440</v>
      </c>
      <c r="I22" s="100">
        <f t="shared" si="4"/>
        <v>24454584</v>
      </c>
      <c r="J22" s="101">
        <f t="shared" si="2"/>
        <v>51000</v>
      </c>
      <c r="K22" s="102">
        <f t="shared" si="7"/>
        <v>2646600</v>
      </c>
      <c r="Q22" s="12"/>
    </row>
    <row r="23" spans="1:17" ht="16.5" x14ac:dyDescent="0.25">
      <c r="A23" s="95">
        <v>22</v>
      </c>
      <c r="B23" s="98">
        <v>901</v>
      </c>
      <c r="C23" s="98">
        <v>9</v>
      </c>
      <c r="D23" s="98" t="s">
        <v>12</v>
      </c>
      <c r="E23" s="98">
        <v>1257</v>
      </c>
      <c r="F23" s="97">
        <f t="shared" si="6"/>
        <v>1382.7</v>
      </c>
      <c r="G23" s="95">
        <f>G22+120</f>
        <v>27840</v>
      </c>
      <c r="H23" s="99">
        <f t="shared" si="5"/>
        <v>34994880</v>
      </c>
      <c r="I23" s="100">
        <f t="shared" si="4"/>
        <v>38494368</v>
      </c>
      <c r="J23" s="101">
        <f t="shared" si="2"/>
        <v>80000</v>
      </c>
      <c r="K23" s="102">
        <f t="shared" si="7"/>
        <v>4148100</v>
      </c>
      <c r="Q23" s="11"/>
    </row>
    <row r="24" spans="1:17" ht="16.5" x14ac:dyDescent="0.25">
      <c r="A24" s="95">
        <v>23</v>
      </c>
      <c r="B24" s="98">
        <v>902</v>
      </c>
      <c r="C24" s="98">
        <v>9</v>
      </c>
      <c r="D24" s="98" t="s">
        <v>12</v>
      </c>
      <c r="E24" s="98">
        <v>1272</v>
      </c>
      <c r="F24" s="97">
        <f t="shared" si="6"/>
        <v>1399.2</v>
      </c>
      <c r="G24" s="95">
        <f>G23</f>
        <v>27840</v>
      </c>
      <c r="H24" s="99">
        <f t="shared" si="5"/>
        <v>35412480</v>
      </c>
      <c r="I24" s="100">
        <f t="shared" si="4"/>
        <v>38953728</v>
      </c>
      <c r="J24" s="101">
        <f t="shared" si="2"/>
        <v>81000</v>
      </c>
      <c r="K24" s="102">
        <f t="shared" si="7"/>
        <v>4197600</v>
      </c>
      <c r="Q24" s="11"/>
    </row>
    <row r="25" spans="1:17" ht="16.5" x14ac:dyDescent="0.25">
      <c r="A25" s="95">
        <v>24</v>
      </c>
      <c r="B25" s="98">
        <v>903</v>
      </c>
      <c r="C25" s="98">
        <v>9</v>
      </c>
      <c r="D25" s="98" t="s">
        <v>14</v>
      </c>
      <c r="E25" s="98">
        <v>802</v>
      </c>
      <c r="F25" s="97">
        <f t="shared" si="6"/>
        <v>882.2</v>
      </c>
      <c r="G25" s="95">
        <f>G24</f>
        <v>27840</v>
      </c>
      <c r="H25" s="99">
        <f t="shared" si="5"/>
        <v>22327680</v>
      </c>
      <c r="I25" s="100">
        <f t="shared" si="4"/>
        <v>24560448</v>
      </c>
      <c r="J25" s="101">
        <f t="shared" si="2"/>
        <v>51000</v>
      </c>
      <c r="K25" s="102">
        <f t="shared" si="7"/>
        <v>2646600</v>
      </c>
      <c r="Q25" s="11"/>
    </row>
    <row r="26" spans="1:17" ht="16.5" x14ac:dyDescent="0.25">
      <c r="A26" s="95">
        <v>25</v>
      </c>
      <c r="B26" s="98">
        <v>1001</v>
      </c>
      <c r="C26" s="98">
        <v>10</v>
      </c>
      <c r="D26" s="98" t="s">
        <v>12</v>
      </c>
      <c r="E26" s="98">
        <v>1257</v>
      </c>
      <c r="F26" s="97">
        <f t="shared" si="6"/>
        <v>1382.7</v>
      </c>
      <c r="G26" s="95">
        <f>G25+120</f>
        <v>27960</v>
      </c>
      <c r="H26" s="99">
        <f t="shared" si="5"/>
        <v>35145720</v>
      </c>
      <c r="I26" s="100">
        <f t="shared" si="4"/>
        <v>38660292</v>
      </c>
      <c r="J26" s="101">
        <f t="shared" si="2"/>
        <v>80500</v>
      </c>
      <c r="K26" s="102">
        <f t="shared" si="7"/>
        <v>4148100</v>
      </c>
      <c r="Q26" s="11"/>
    </row>
    <row r="27" spans="1:17" x14ac:dyDescent="0.25">
      <c r="A27" s="95">
        <v>26</v>
      </c>
      <c r="B27" s="98">
        <v>1002</v>
      </c>
      <c r="C27" s="98">
        <v>10</v>
      </c>
      <c r="D27" s="98" t="s">
        <v>12</v>
      </c>
      <c r="E27" s="98">
        <v>1272</v>
      </c>
      <c r="F27" s="97">
        <f t="shared" si="6"/>
        <v>1399.2</v>
      </c>
      <c r="G27" s="95">
        <f>G26</f>
        <v>27960</v>
      </c>
      <c r="H27" s="99">
        <f t="shared" si="5"/>
        <v>35565120</v>
      </c>
      <c r="I27" s="100">
        <f t="shared" si="4"/>
        <v>39121632</v>
      </c>
      <c r="J27" s="101">
        <f t="shared" si="2"/>
        <v>81500</v>
      </c>
      <c r="K27" s="102">
        <f t="shared" si="7"/>
        <v>4197600</v>
      </c>
    </row>
    <row r="28" spans="1:17" x14ac:dyDescent="0.25">
      <c r="A28" s="95">
        <v>27</v>
      </c>
      <c r="B28" s="98">
        <v>1003</v>
      </c>
      <c r="C28" s="98">
        <v>10</v>
      </c>
      <c r="D28" s="98" t="s">
        <v>14</v>
      </c>
      <c r="E28" s="98">
        <v>802</v>
      </c>
      <c r="F28" s="97">
        <f t="shared" si="6"/>
        <v>882.2</v>
      </c>
      <c r="G28" s="95">
        <f>G27</f>
        <v>27960</v>
      </c>
      <c r="H28" s="99">
        <f t="shared" si="5"/>
        <v>22423920</v>
      </c>
      <c r="I28" s="100">
        <f t="shared" si="4"/>
        <v>24666312</v>
      </c>
      <c r="J28" s="101">
        <f t="shared" si="2"/>
        <v>51500</v>
      </c>
      <c r="K28" s="102">
        <f t="shared" si="7"/>
        <v>2646600</v>
      </c>
    </row>
    <row r="29" spans="1:17" x14ac:dyDescent="0.25">
      <c r="A29" s="95">
        <v>28</v>
      </c>
      <c r="B29" s="98">
        <v>1101</v>
      </c>
      <c r="C29" s="98">
        <v>11</v>
      </c>
      <c r="D29" s="98" t="s">
        <v>12</v>
      </c>
      <c r="E29" s="98">
        <v>1257</v>
      </c>
      <c r="F29" s="97">
        <f t="shared" si="6"/>
        <v>1382.7</v>
      </c>
      <c r="G29" s="95">
        <f>G28+120</f>
        <v>28080</v>
      </c>
      <c r="H29" s="99">
        <f t="shared" si="5"/>
        <v>35296560</v>
      </c>
      <c r="I29" s="100">
        <f t="shared" si="4"/>
        <v>38826216</v>
      </c>
      <c r="J29" s="101">
        <f t="shared" si="2"/>
        <v>81000</v>
      </c>
      <c r="K29" s="102">
        <f t="shared" si="7"/>
        <v>4148100</v>
      </c>
    </row>
    <row r="30" spans="1:17" s="60" customFormat="1" x14ac:dyDescent="0.25">
      <c r="A30" s="95">
        <v>29</v>
      </c>
      <c r="B30" s="98">
        <v>1102</v>
      </c>
      <c r="C30" s="98">
        <v>11</v>
      </c>
      <c r="D30" s="98" t="s">
        <v>12</v>
      </c>
      <c r="E30" s="98">
        <v>1272</v>
      </c>
      <c r="F30" s="97">
        <f t="shared" si="6"/>
        <v>1399.2</v>
      </c>
      <c r="G30" s="95">
        <f>G29</f>
        <v>28080</v>
      </c>
      <c r="H30" s="99">
        <f t="shared" si="5"/>
        <v>35717760</v>
      </c>
      <c r="I30" s="100">
        <f t="shared" si="4"/>
        <v>39289536</v>
      </c>
      <c r="J30" s="101">
        <f t="shared" si="2"/>
        <v>82000</v>
      </c>
      <c r="K30" s="102">
        <f t="shared" si="7"/>
        <v>4197600</v>
      </c>
      <c r="L30" s="1"/>
      <c r="M30" s="1"/>
    </row>
    <row r="31" spans="1:17" x14ac:dyDescent="0.25">
      <c r="A31" s="95">
        <v>30</v>
      </c>
      <c r="B31" s="98">
        <v>1103</v>
      </c>
      <c r="C31" s="98">
        <v>11</v>
      </c>
      <c r="D31" s="98" t="s">
        <v>14</v>
      </c>
      <c r="E31" s="98">
        <v>802</v>
      </c>
      <c r="F31" s="97">
        <f t="shared" si="6"/>
        <v>882.2</v>
      </c>
      <c r="G31" s="95">
        <f>G30</f>
        <v>28080</v>
      </c>
      <c r="H31" s="99">
        <f t="shared" si="5"/>
        <v>22520160</v>
      </c>
      <c r="I31" s="100">
        <f t="shared" si="4"/>
        <v>24772176</v>
      </c>
      <c r="J31" s="101">
        <f t="shared" si="2"/>
        <v>51500</v>
      </c>
      <c r="K31" s="102">
        <f t="shared" si="7"/>
        <v>2646600</v>
      </c>
    </row>
    <row r="32" spans="1:17" x14ac:dyDescent="0.25">
      <c r="A32" s="95">
        <v>31</v>
      </c>
      <c r="B32" s="98">
        <v>1201</v>
      </c>
      <c r="C32" s="98">
        <v>12</v>
      </c>
      <c r="D32" s="98" t="s">
        <v>12</v>
      </c>
      <c r="E32" s="98">
        <v>1257</v>
      </c>
      <c r="F32" s="97">
        <f t="shared" si="6"/>
        <v>1382.7</v>
      </c>
      <c r="G32" s="95">
        <f>G31+120</f>
        <v>28200</v>
      </c>
      <c r="H32" s="99">
        <f t="shared" si="5"/>
        <v>35447400</v>
      </c>
      <c r="I32" s="100">
        <f t="shared" si="4"/>
        <v>38992140</v>
      </c>
      <c r="J32" s="101">
        <f t="shared" si="2"/>
        <v>81000</v>
      </c>
      <c r="K32" s="102">
        <f t="shared" si="7"/>
        <v>4148100</v>
      </c>
    </row>
    <row r="33" spans="1:16" ht="16.5" x14ac:dyDescent="0.3">
      <c r="A33" s="95">
        <v>32</v>
      </c>
      <c r="B33" s="98">
        <v>1202</v>
      </c>
      <c r="C33" s="98">
        <v>12</v>
      </c>
      <c r="D33" s="98" t="s">
        <v>12</v>
      </c>
      <c r="E33" s="98">
        <v>1272</v>
      </c>
      <c r="F33" s="97">
        <f t="shared" si="6"/>
        <v>1399.2</v>
      </c>
      <c r="G33" s="95">
        <f>G32</f>
        <v>28200</v>
      </c>
      <c r="H33" s="99">
        <f t="shared" si="5"/>
        <v>35870400</v>
      </c>
      <c r="I33" s="100">
        <f t="shared" si="4"/>
        <v>39457440</v>
      </c>
      <c r="J33" s="101">
        <f t="shared" si="2"/>
        <v>82000</v>
      </c>
      <c r="K33" s="102">
        <f t="shared" si="7"/>
        <v>4197600</v>
      </c>
      <c r="L33" s="103"/>
      <c r="P33" s="2"/>
    </row>
    <row r="34" spans="1:16" ht="16.5" x14ac:dyDescent="0.3">
      <c r="A34" s="95">
        <v>33</v>
      </c>
      <c r="B34" s="98">
        <v>1203</v>
      </c>
      <c r="C34" s="98">
        <v>12</v>
      </c>
      <c r="D34" s="98" t="s">
        <v>14</v>
      </c>
      <c r="E34" s="98">
        <v>802</v>
      </c>
      <c r="F34" s="97">
        <f t="shared" si="6"/>
        <v>882.2</v>
      </c>
      <c r="G34" s="95">
        <f>G33</f>
        <v>28200</v>
      </c>
      <c r="H34" s="99">
        <f t="shared" si="5"/>
        <v>22616400</v>
      </c>
      <c r="I34" s="100">
        <f t="shared" si="4"/>
        <v>24878040</v>
      </c>
      <c r="J34" s="101">
        <f t="shared" si="2"/>
        <v>52000</v>
      </c>
      <c r="K34" s="102">
        <f t="shared" si="7"/>
        <v>2646600</v>
      </c>
      <c r="L34" s="103"/>
      <c r="P34" s="2"/>
    </row>
    <row r="35" spans="1:16" ht="16.5" x14ac:dyDescent="0.3">
      <c r="A35" s="95">
        <v>34</v>
      </c>
      <c r="B35" s="98">
        <v>1301</v>
      </c>
      <c r="C35" s="98">
        <v>13</v>
      </c>
      <c r="D35" s="98" t="s">
        <v>12</v>
      </c>
      <c r="E35" s="98">
        <v>1257</v>
      </c>
      <c r="F35" s="97">
        <f t="shared" si="6"/>
        <v>1382.7</v>
      </c>
      <c r="G35" s="95">
        <f>G34+120</f>
        <v>28320</v>
      </c>
      <c r="H35" s="99">
        <f t="shared" si="5"/>
        <v>35598240</v>
      </c>
      <c r="I35" s="100">
        <f t="shared" si="4"/>
        <v>39158064</v>
      </c>
      <c r="J35" s="101">
        <f t="shared" si="2"/>
        <v>81500</v>
      </c>
      <c r="K35" s="102">
        <f t="shared" si="7"/>
        <v>4148100</v>
      </c>
      <c r="L35" s="103"/>
      <c r="P35" s="2"/>
    </row>
    <row r="36" spans="1:16" ht="16.5" x14ac:dyDescent="0.3">
      <c r="A36" s="95">
        <v>35</v>
      </c>
      <c r="B36" s="98">
        <v>1302</v>
      </c>
      <c r="C36" s="98">
        <v>13</v>
      </c>
      <c r="D36" s="98" t="s">
        <v>12</v>
      </c>
      <c r="E36" s="98">
        <v>1272</v>
      </c>
      <c r="F36" s="97">
        <f t="shared" si="6"/>
        <v>1399.2</v>
      </c>
      <c r="G36" s="95">
        <f>G35</f>
        <v>28320</v>
      </c>
      <c r="H36" s="99">
        <f t="shared" si="5"/>
        <v>36023040</v>
      </c>
      <c r="I36" s="100">
        <f t="shared" si="4"/>
        <v>39625344</v>
      </c>
      <c r="J36" s="101">
        <f t="shared" si="2"/>
        <v>82500</v>
      </c>
      <c r="K36" s="102">
        <f t="shared" si="7"/>
        <v>4197600</v>
      </c>
      <c r="L36" s="103"/>
      <c r="P36" s="2"/>
    </row>
    <row r="37" spans="1:16" ht="16.5" x14ac:dyDescent="0.3">
      <c r="A37" s="95">
        <v>36</v>
      </c>
      <c r="B37" s="98">
        <v>1303</v>
      </c>
      <c r="C37" s="98">
        <v>13</v>
      </c>
      <c r="D37" s="98" t="s">
        <v>14</v>
      </c>
      <c r="E37" s="98">
        <v>802</v>
      </c>
      <c r="F37" s="97">
        <f t="shared" si="6"/>
        <v>882.2</v>
      </c>
      <c r="G37" s="95">
        <f>G36</f>
        <v>28320</v>
      </c>
      <c r="H37" s="99">
        <f t="shared" si="5"/>
        <v>22712640</v>
      </c>
      <c r="I37" s="100">
        <f t="shared" si="4"/>
        <v>24983904</v>
      </c>
      <c r="J37" s="101">
        <f t="shared" si="2"/>
        <v>52000</v>
      </c>
      <c r="K37" s="102">
        <f t="shared" si="7"/>
        <v>2646600</v>
      </c>
      <c r="L37" s="103"/>
      <c r="P37" s="2"/>
    </row>
    <row r="38" spans="1:16" ht="16.5" x14ac:dyDescent="0.3">
      <c r="A38" s="95">
        <v>37</v>
      </c>
      <c r="B38" s="98">
        <v>1401</v>
      </c>
      <c r="C38" s="98">
        <v>14</v>
      </c>
      <c r="D38" s="98" t="s">
        <v>12</v>
      </c>
      <c r="E38" s="98">
        <v>1257</v>
      </c>
      <c r="F38" s="97">
        <f t="shared" si="6"/>
        <v>1382.7</v>
      </c>
      <c r="G38" s="95">
        <f>G37+120</f>
        <v>28440</v>
      </c>
      <c r="H38" s="99">
        <f t="shared" si="5"/>
        <v>35749080</v>
      </c>
      <c r="I38" s="100">
        <f t="shared" si="4"/>
        <v>39323988</v>
      </c>
      <c r="J38" s="101">
        <f t="shared" si="2"/>
        <v>82000</v>
      </c>
      <c r="K38" s="102">
        <f t="shared" si="7"/>
        <v>4148100</v>
      </c>
      <c r="L38" s="103"/>
      <c r="P38" s="2"/>
    </row>
    <row r="39" spans="1:16" ht="16.5" x14ac:dyDescent="0.3">
      <c r="A39" s="95">
        <v>38</v>
      </c>
      <c r="B39" s="98">
        <v>1402</v>
      </c>
      <c r="C39" s="98">
        <v>14</v>
      </c>
      <c r="D39" s="98" t="s">
        <v>12</v>
      </c>
      <c r="E39" s="98">
        <v>1272</v>
      </c>
      <c r="F39" s="97">
        <f t="shared" si="6"/>
        <v>1399.2</v>
      </c>
      <c r="G39" s="95">
        <f>G38</f>
        <v>28440</v>
      </c>
      <c r="H39" s="99">
        <f t="shared" si="5"/>
        <v>36175680</v>
      </c>
      <c r="I39" s="100">
        <f t="shared" si="4"/>
        <v>39793248</v>
      </c>
      <c r="J39" s="101">
        <f t="shared" si="2"/>
        <v>83000</v>
      </c>
      <c r="K39" s="102">
        <f t="shared" si="7"/>
        <v>4197600</v>
      </c>
      <c r="L39" s="103"/>
      <c r="P39" s="2"/>
    </row>
    <row r="40" spans="1:16" ht="16.5" x14ac:dyDescent="0.3">
      <c r="A40" s="95">
        <v>39</v>
      </c>
      <c r="B40" s="98">
        <v>1403</v>
      </c>
      <c r="C40" s="98">
        <v>14</v>
      </c>
      <c r="D40" s="98" t="s">
        <v>14</v>
      </c>
      <c r="E40" s="98">
        <v>802</v>
      </c>
      <c r="F40" s="97">
        <f t="shared" si="6"/>
        <v>882.2</v>
      </c>
      <c r="G40" s="95">
        <f>G39</f>
        <v>28440</v>
      </c>
      <c r="H40" s="99">
        <f t="shared" si="5"/>
        <v>22808880</v>
      </c>
      <c r="I40" s="100">
        <f t="shared" si="4"/>
        <v>25089768</v>
      </c>
      <c r="J40" s="101">
        <f t="shared" si="2"/>
        <v>52500</v>
      </c>
      <c r="K40" s="102">
        <f t="shared" si="7"/>
        <v>2646600</v>
      </c>
      <c r="L40" s="103"/>
      <c r="P40" s="2"/>
    </row>
    <row r="41" spans="1:16" ht="16.5" x14ac:dyDescent="0.3">
      <c r="A41" s="95">
        <v>40</v>
      </c>
      <c r="B41" s="98">
        <v>1501</v>
      </c>
      <c r="C41" s="98">
        <v>15</v>
      </c>
      <c r="D41" s="98" t="s">
        <v>12</v>
      </c>
      <c r="E41" s="98">
        <v>1257</v>
      </c>
      <c r="F41" s="97">
        <f t="shared" si="6"/>
        <v>1382.7</v>
      </c>
      <c r="G41" s="95">
        <f>G40+120</f>
        <v>28560</v>
      </c>
      <c r="H41" s="99">
        <f t="shared" si="5"/>
        <v>35899920</v>
      </c>
      <c r="I41" s="100">
        <f t="shared" si="4"/>
        <v>39489912</v>
      </c>
      <c r="J41" s="101">
        <f t="shared" si="2"/>
        <v>82500</v>
      </c>
      <c r="K41" s="102">
        <f t="shared" si="7"/>
        <v>4148100</v>
      </c>
      <c r="L41" s="103"/>
      <c r="P41" s="2"/>
    </row>
    <row r="42" spans="1:16" ht="16.5" x14ac:dyDescent="0.3">
      <c r="A42" s="95">
        <v>41</v>
      </c>
      <c r="B42" s="98">
        <v>1502</v>
      </c>
      <c r="C42" s="98">
        <v>15</v>
      </c>
      <c r="D42" s="98" t="s">
        <v>12</v>
      </c>
      <c r="E42" s="98">
        <v>1272</v>
      </c>
      <c r="F42" s="97">
        <f t="shared" si="6"/>
        <v>1399.2</v>
      </c>
      <c r="G42" s="95">
        <f>G41</f>
        <v>28560</v>
      </c>
      <c r="H42" s="99">
        <f t="shared" si="5"/>
        <v>36328320</v>
      </c>
      <c r="I42" s="100">
        <f t="shared" si="4"/>
        <v>39961152</v>
      </c>
      <c r="J42" s="101">
        <f t="shared" si="2"/>
        <v>83500</v>
      </c>
      <c r="K42" s="102">
        <f t="shared" si="7"/>
        <v>4197600</v>
      </c>
      <c r="L42" s="103"/>
      <c r="P42" s="2"/>
    </row>
    <row r="43" spans="1:16" ht="16.5" x14ac:dyDescent="0.3">
      <c r="A43" s="95">
        <v>42</v>
      </c>
      <c r="B43" s="98">
        <v>1503</v>
      </c>
      <c r="C43" s="98">
        <v>15</v>
      </c>
      <c r="D43" s="98" t="s">
        <v>14</v>
      </c>
      <c r="E43" s="98">
        <v>802</v>
      </c>
      <c r="F43" s="97">
        <f t="shared" si="6"/>
        <v>882.2</v>
      </c>
      <c r="G43" s="95">
        <f>G42</f>
        <v>28560</v>
      </c>
      <c r="H43" s="99">
        <f t="shared" si="5"/>
        <v>22905120</v>
      </c>
      <c r="I43" s="100">
        <f t="shared" si="4"/>
        <v>25195632</v>
      </c>
      <c r="J43" s="101">
        <f t="shared" si="2"/>
        <v>52500</v>
      </c>
      <c r="K43" s="102">
        <f t="shared" si="7"/>
        <v>2646600</v>
      </c>
      <c r="L43" s="103"/>
      <c r="P43" s="2"/>
    </row>
    <row r="44" spans="1:16" ht="16.5" x14ac:dyDescent="0.3">
      <c r="A44" s="95">
        <v>43</v>
      </c>
      <c r="B44" s="98">
        <v>1601</v>
      </c>
      <c r="C44" s="98">
        <v>16</v>
      </c>
      <c r="D44" s="98" t="s">
        <v>12</v>
      </c>
      <c r="E44" s="98">
        <v>1257</v>
      </c>
      <c r="F44" s="97">
        <f t="shared" si="6"/>
        <v>1382.7</v>
      </c>
      <c r="G44" s="95">
        <f>G43+120</f>
        <v>28680</v>
      </c>
      <c r="H44" s="99">
        <f t="shared" si="5"/>
        <v>36050760</v>
      </c>
      <c r="I44" s="100">
        <f t="shared" si="4"/>
        <v>39655836</v>
      </c>
      <c r="J44" s="101">
        <f t="shared" si="2"/>
        <v>82500</v>
      </c>
      <c r="K44" s="102">
        <f t="shared" si="7"/>
        <v>4148100</v>
      </c>
      <c r="L44" s="103"/>
      <c r="P44" s="2"/>
    </row>
    <row r="45" spans="1:16" ht="16.5" x14ac:dyDescent="0.3">
      <c r="A45" s="95">
        <v>44</v>
      </c>
      <c r="B45" s="98">
        <v>1602</v>
      </c>
      <c r="C45" s="98">
        <v>16</v>
      </c>
      <c r="D45" s="98" t="s">
        <v>12</v>
      </c>
      <c r="E45" s="98">
        <v>1272</v>
      </c>
      <c r="F45" s="97">
        <f t="shared" si="6"/>
        <v>1399.2</v>
      </c>
      <c r="G45" s="95">
        <f>G44</f>
        <v>28680</v>
      </c>
      <c r="H45" s="99">
        <f t="shared" si="5"/>
        <v>36480960</v>
      </c>
      <c r="I45" s="100">
        <f t="shared" si="4"/>
        <v>40129056</v>
      </c>
      <c r="J45" s="101">
        <f t="shared" si="2"/>
        <v>83500</v>
      </c>
      <c r="K45" s="102">
        <f t="shared" si="7"/>
        <v>4197600</v>
      </c>
      <c r="L45" s="103"/>
      <c r="P45" s="2"/>
    </row>
    <row r="46" spans="1:16" ht="16.5" x14ac:dyDescent="0.3">
      <c r="A46" s="95">
        <v>45</v>
      </c>
      <c r="B46" s="98">
        <v>1603</v>
      </c>
      <c r="C46" s="98">
        <v>16</v>
      </c>
      <c r="D46" s="98" t="s">
        <v>14</v>
      </c>
      <c r="E46" s="98">
        <v>802</v>
      </c>
      <c r="F46" s="97">
        <f t="shared" si="6"/>
        <v>882.2</v>
      </c>
      <c r="G46" s="95">
        <f>G45</f>
        <v>28680</v>
      </c>
      <c r="H46" s="99">
        <f t="shared" si="5"/>
        <v>23001360</v>
      </c>
      <c r="I46" s="100">
        <f t="shared" si="4"/>
        <v>25301496</v>
      </c>
      <c r="J46" s="101">
        <f t="shared" si="2"/>
        <v>52500</v>
      </c>
      <c r="K46" s="102">
        <f t="shared" si="7"/>
        <v>2646600</v>
      </c>
      <c r="L46" s="103"/>
      <c r="P46" s="2"/>
    </row>
    <row r="47" spans="1:16" ht="16.5" x14ac:dyDescent="0.3">
      <c r="A47" s="95">
        <v>46</v>
      </c>
      <c r="B47" s="98">
        <v>1701</v>
      </c>
      <c r="C47" s="98">
        <v>17</v>
      </c>
      <c r="D47" s="98" t="s">
        <v>12</v>
      </c>
      <c r="E47" s="98">
        <v>1257</v>
      </c>
      <c r="F47" s="97">
        <f t="shared" si="6"/>
        <v>1382.7</v>
      </c>
      <c r="G47" s="95">
        <f>G46+120</f>
        <v>28800</v>
      </c>
      <c r="H47" s="99">
        <f t="shared" si="5"/>
        <v>36201600</v>
      </c>
      <c r="I47" s="100">
        <f t="shared" si="4"/>
        <v>39821760</v>
      </c>
      <c r="J47" s="101">
        <f t="shared" si="2"/>
        <v>83000</v>
      </c>
      <c r="K47" s="102">
        <f t="shared" si="7"/>
        <v>4148100</v>
      </c>
      <c r="L47" s="103"/>
      <c r="P47" s="2"/>
    </row>
    <row r="48" spans="1:16" ht="16.5" x14ac:dyDescent="0.3">
      <c r="A48" s="95">
        <v>47</v>
      </c>
      <c r="B48" s="98">
        <v>1702</v>
      </c>
      <c r="C48" s="98">
        <v>17</v>
      </c>
      <c r="D48" s="98" t="s">
        <v>12</v>
      </c>
      <c r="E48" s="98">
        <v>1272</v>
      </c>
      <c r="F48" s="97">
        <f t="shared" si="6"/>
        <v>1399.2</v>
      </c>
      <c r="G48" s="95">
        <f>G47</f>
        <v>28800</v>
      </c>
      <c r="H48" s="99">
        <f t="shared" si="5"/>
        <v>36633600</v>
      </c>
      <c r="I48" s="100">
        <f t="shared" si="4"/>
        <v>40296960</v>
      </c>
      <c r="J48" s="101">
        <f t="shared" si="2"/>
        <v>84000</v>
      </c>
      <c r="K48" s="102">
        <f t="shared" si="7"/>
        <v>4197600</v>
      </c>
      <c r="L48" s="103"/>
      <c r="P48" s="2"/>
    </row>
    <row r="49" spans="1:20" ht="16.5" x14ac:dyDescent="0.3">
      <c r="A49" s="95">
        <v>48</v>
      </c>
      <c r="B49" s="98">
        <v>1703</v>
      </c>
      <c r="C49" s="98">
        <v>17</v>
      </c>
      <c r="D49" s="98" t="s">
        <v>14</v>
      </c>
      <c r="E49" s="98">
        <v>802</v>
      </c>
      <c r="F49" s="97">
        <f t="shared" si="6"/>
        <v>882.2</v>
      </c>
      <c r="G49" s="95">
        <f>G48</f>
        <v>28800</v>
      </c>
      <c r="H49" s="99">
        <f t="shared" si="5"/>
        <v>23097600</v>
      </c>
      <c r="I49" s="100">
        <f t="shared" si="4"/>
        <v>25407360</v>
      </c>
      <c r="J49" s="101">
        <f t="shared" si="2"/>
        <v>53000</v>
      </c>
      <c r="K49" s="102">
        <f t="shared" si="7"/>
        <v>2646600</v>
      </c>
      <c r="L49" s="103"/>
      <c r="M49" s="106">
        <f>I49/E49</f>
        <v>31680</v>
      </c>
      <c r="P49" s="2"/>
    </row>
    <row r="50" spans="1:20" ht="16.5" x14ac:dyDescent="0.3">
      <c r="A50" s="107" t="s">
        <v>3</v>
      </c>
      <c r="B50" s="107"/>
      <c r="C50" s="107"/>
      <c r="D50" s="107"/>
      <c r="E50" s="108">
        <f>SUM(E2:E49)</f>
        <v>53296</v>
      </c>
      <c r="F50" s="108">
        <f>SUM(F2:F49)</f>
        <v>58625.599999999948</v>
      </c>
      <c r="G50" s="95"/>
      <c r="H50" s="109">
        <f>SUM(H2:H49)</f>
        <v>1486958400</v>
      </c>
      <c r="I50" s="109">
        <f>SUM(I2:I49)</f>
        <v>1635654240</v>
      </c>
      <c r="J50" s="110"/>
      <c r="K50" s="111">
        <f>SUM(K2:K49)</f>
        <v>175876800</v>
      </c>
      <c r="L50" s="103"/>
      <c r="P50" s="2"/>
      <c r="S50" s="4"/>
      <c r="T50" s="4"/>
    </row>
    <row r="51" spans="1:20" ht="16.5" x14ac:dyDescent="0.3">
      <c r="A51" s="25"/>
      <c r="B51" s="32"/>
      <c r="C51" s="54"/>
      <c r="D51" s="54"/>
      <c r="E51" s="54"/>
      <c r="F51" s="54"/>
      <c r="G51" s="25"/>
      <c r="H51" s="112"/>
      <c r="I51" s="113"/>
      <c r="J51" s="114"/>
      <c r="K51" s="115"/>
      <c r="L51" s="103"/>
      <c r="P51" s="2"/>
    </row>
    <row r="52" spans="1:20" ht="16.5" x14ac:dyDescent="0.3">
      <c r="A52" s="25"/>
      <c r="B52" s="32"/>
      <c r="C52" s="54"/>
      <c r="D52" s="54"/>
      <c r="E52" s="54"/>
      <c r="F52" s="54"/>
      <c r="G52" s="25"/>
      <c r="H52" s="112"/>
      <c r="I52" s="113"/>
      <c r="J52" s="114"/>
      <c r="K52" s="115"/>
      <c r="L52" s="103"/>
      <c r="P52" s="2"/>
    </row>
    <row r="53" spans="1:20" ht="16.5" x14ac:dyDescent="0.3">
      <c r="A53" s="25"/>
      <c r="B53" s="32"/>
      <c r="C53" s="54"/>
      <c r="D53" s="54"/>
      <c r="E53" s="54"/>
      <c r="F53" s="54"/>
      <c r="G53" s="25"/>
      <c r="H53" s="112"/>
      <c r="I53" s="113"/>
      <c r="J53" s="114"/>
      <c r="K53" s="115"/>
      <c r="L53" s="103"/>
      <c r="P53" s="2"/>
    </row>
    <row r="54" spans="1:20" ht="16.5" x14ac:dyDescent="0.3">
      <c r="A54" s="25"/>
      <c r="B54" s="32"/>
      <c r="C54" s="54"/>
      <c r="D54" s="54"/>
      <c r="E54" s="54"/>
      <c r="F54" s="54"/>
      <c r="G54" s="25"/>
      <c r="H54" s="112"/>
      <c r="I54" s="113"/>
      <c r="J54" s="114"/>
      <c r="K54" s="115"/>
      <c r="L54" s="103"/>
      <c r="P54" s="2"/>
    </row>
    <row r="55" spans="1:20" ht="16.5" x14ac:dyDescent="0.3">
      <c r="A55" s="25"/>
      <c r="B55" s="32"/>
      <c r="C55" s="54"/>
      <c r="D55" s="54"/>
      <c r="E55" s="54"/>
      <c r="F55" s="54"/>
      <c r="G55" s="25"/>
      <c r="H55" s="112"/>
      <c r="I55" s="113"/>
      <c r="J55" s="114"/>
      <c r="K55" s="115"/>
      <c r="L55" s="103"/>
      <c r="P55" s="2"/>
    </row>
    <row r="56" spans="1:20" ht="16.5" x14ac:dyDescent="0.3">
      <c r="A56" s="25"/>
      <c r="B56" s="32"/>
      <c r="C56" s="54"/>
      <c r="D56" s="54"/>
      <c r="E56" s="54"/>
      <c r="F56" s="54"/>
      <c r="G56" s="25"/>
      <c r="H56" s="112"/>
      <c r="I56" s="113"/>
      <c r="J56" s="114"/>
      <c r="K56" s="115"/>
      <c r="L56" s="103"/>
      <c r="P56" s="2"/>
    </row>
    <row r="57" spans="1:20" ht="16.5" x14ac:dyDescent="0.3">
      <c r="A57" s="25"/>
      <c r="B57" s="32"/>
      <c r="C57" s="54"/>
      <c r="D57" s="54"/>
      <c r="E57" s="54"/>
      <c r="F57" s="54"/>
      <c r="G57" s="25"/>
      <c r="H57" s="112"/>
      <c r="I57" s="113"/>
      <c r="J57" s="114"/>
      <c r="K57" s="115"/>
      <c r="L57" s="103"/>
      <c r="P57" s="2"/>
    </row>
    <row r="58" spans="1:20" ht="16.5" x14ac:dyDescent="0.3">
      <c r="A58" s="25"/>
      <c r="B58" s="32"/>
      <c r="C58" s="54"/>
      <c r="D58" s="54"/>
      <c r="E58" s="54"/>
      <c r="F58" s="54"/>
      <c r="G58" s="25"/>
      <c r="H58" s="112"/>
      <c r="I58" s="113"/>
      <c r="J58" s="114"/>
      <c r="K58" s="115"/>
      <c r="L58" s="103"/>
      <c r="P58" s="2"/>
    </row>
    <row r="59" spans="1:20" ht="16.5" x14ac:dyDescent="0.3">
      <c r="A59" s="25"/>
      <c r="B59" s="32"/>
      <c r="C59" s="54"/>
      <c r="D59" s="54"/>
      <c r="E59" s="54"/>
      <c r="F59" s="54"/>
      <c r="G59" s="25"/>
      <c r="H59" s="112"/>
      <c r="I59" s="113"/>
      <c r="J59" s="114"/>
      <c r="K59" s="115"/>
      <c r="L59" s="103"/>
      <c r="P59" s="2"/>
    </row>
    <row r="60" spans="1:20" ht="16.5" x14ac:dyDescent="0.3">
      <c r="A60" s="25"/>
      <c r="B60" s="32"/>
      <c r="C60" s="54"/>
      <c r="D60" s="54"/>
      <c r="E60" s="54"/>
      <c r="F60" s="54"/>
      <c r="G60" s="25"/>
      <c r="H60" s="112"/>
      <c r="I60" s="113"/>
      <c r="J60" s="114"/>
      <c r="K60" s="115"/>
      <c r="L60" s="103"/>
      <c r="M60" s="57"/>
      <c r="N60" s="5"/>
      <c r="P60" s="2"/>
    </row>
    <row r="61" spans="1:20" ht="16.5" x14ac:dyDescent="0.3">
      <c r="A61" s="25"/>
      <c r="B61" s="32"/>
      <c r="C61" s="54"/>
      <c r="D61" s="54"/>
      <c r="E61" s="54"/>
      <c r="F61" s="54"/>
      <c r="G61" s="25"/>
      <c r="H61" s="112"/>
      <c r="I61" s="113"/>
      <c r="J61" s="114"/>
      <c r="K61" s="115"/>
      <c r="L61" s="103"/>
      <c r="M61" s="57"/>
      <c r="N61" s="5"/>
      <c r="P61" s="2"/>
    </row>
    <row r="62" spans="1:20" ht="16.5" x14ac:dyDescent="0.3">
      <c r="A62" s="25"/>
      <c r="B62" s="32"/>
      <c r="C62" s="54"/>
      <c r="D62" s="54"/>
      <c r="E62" s="54"/>
      <c r="F62" s="54"/>
      <c r="G62" s="25"/>
      <c r="H62" s="112"/>
      <c r="I62" s="113"/>
      <c r="J62" s="114"/>
      <c r="K62" s="115"/>
      <c r="L62" s="103"/>
      <c r="M62" s="57"/>
      <c r="N62" s="5"/>
      <c r="P62" s="2"/>
    </row>
    <row r="63" spans="1:20" ht="16.5" x14ac:dyDescent="0.3">
      <c r="A63" s="25"/>
      <c r="B63" s="32"/>
      <c r="C63" s="54"/>
      <c r="D63" s="54"/>
      <c r="E63" s="54"/>
      <c r="F63" s="54"/>
      <c r="G63" s="25"/>
      <c r="H63" s="112"/>
      <c r="I63" s="113"/>
      <c r="J63" s="114"/>
      <c r="K63" s="115"/>
      <c r="L63" s="103"/>
      <c r="M63" s="57"/>
      <c r="N63" s="5"/>
      <c r="P63" s="2"/>
    </row>
    <row r="64" spans="1:20" x14ac:dyDescent="0.25">
      <c r="A64" s="25"/>
      <c r="B64" s="32"/>
      <c r="C64" s="54"/>
      <c r="D64" s="54"/>
      <c r="E64" s="54"/>
      <c r="F64" s="54"/>
      <c r="G64" s="25"/>
      <c r="H64" s="112"/>
      <c r="I64" s="113"/>
      <c r="J64" s="114"/>
      <c r="K64" s="115"/>
    </row>
    <row r="65" spans="1:11" x14ac:dyDescent="0.25">
      <c r="A65" s="25"/>
      <c r="B65" s="32"/>
      <c r="C65" s="54"/>
      <c r="D65" s="54"/>
      <c r="E65" s="54"/>
      <c r="F65" s="54"/>
      <c r="G65" s="25"/>
      <c r="H65" s="112"/>
      <c r="I65" s="113"/>
      <c r="J65" s="114"/>
      <c r="K65" s="115"/>
    </row>
    <row r="66" spans="1:11" x14ac:dyDescent="0.25">
      <c r="A66" s="25"/>
      <c r="B66" s="32"/>
      <c r="C66" s="54"/>
      <c r="D66" s="54"/>
      <c r="E66" s="54"/>
      <c r="F66" s="54"/>
      <c r="G66" s="25"/>
      <c r="H66" s="112"/>
      <c r="I66" s="113"/>
      <c r="J66" s="114"/>
      <c r="K66" s="115"/>
    </row>
    <row r="67" spans="1:11" x14ac:dyDescent="0.25">
      <c r="A67" s="25"/>
      <c r="B67" s="32"/>
      <c r="C67" s="54"/>
      <c r="D67" s="54"/>
      <c r="E67" s="54"/>
      <c r="F67" s="54"/>
      <c r="G67" s="25"/>
      <c r="H67" s="112"/>
      <c r="I67" s="113"/>
      <c r="J67" s="114"/>
      <c r="K67" s="115"/>
    </row>
    <row r="68" spans="1:11" x14ac:dyDescent="0.25">
      <c r="A68" s="25"/>
      <c r="B68" s="32"/>
      <c r="C68" s="54"/>
      <c r="D68" s="54"/>
      <c r="E68" s="54"/>
      <c r="F68" s="54"/>
      <c r="G68" s="25"/>
      <c r="H68" s="112"/>
      <c r="I68" s="113"/>
      <c r="J68" s="114"/>
      <c r="K68" s="115"/>
    </row>
    <row r="69" spans="1:11" x14ac:dyDescent="0.25">
      <c r="A69" s="25"/>
      <c r="B69" s="32"/>
      <c r="C69" s="54"/>
      <c r="D69" s="54"/>
      <c r="E69" s="54"/>
      <c r="F69" s="54"/>
      <c r="G69" s="25"/>
      <c r="H69" s="112"/>
      <c r="I69" s="113"/>
      <c r="J69" s="114"/>
      <c r="K69" s="115"/>
    </row>
    <row r="70" spans="1:11" x14ac:dyDescent="0.25">
      <c r="A70" s="25"/>
      <c r="B70" s="32"/>
      <c r="C70" s="54"/>
      <c r="D70" s="54"/>
      <c r="E70" s="54"/>
      <c r="F70" s="54"/>
      <c r="G70" s="25"/>
      <c r="H70" s="112"/>
      <c r="I70" s="113"/>
      <c r="J70" s="114"/>
      <c r="K70" s="115"/>
    </row>
    <row r="71" spans="1:11" x14ac:dyDescent="0.25">
      <c r="A71" s="25"/>
      <c r="B71" s="32"/>
      <c r="C71" s="54"/>
      <c r="D71" s="54"/>
      <c r="E71" s="54"/>
      <c r="F71" s="54"/>
      <c r="G71" s="25"/>
      <c r="H71" s="112"/>
      <c r="I71" s="113"/>
      <c r="J71" s="114"/>
      <c r="K71" s="115"/>
    </row>
    <row r="72" spans="1:11" x14ac:dyDescent="0.25">
      <c r="A72" s="25"/>
      <c r="B72" s="32"/>
      <c r="C72" s="54"/>
      <c r="D72" s="54"/>
      <c r="E72" s="54"/>
      <c r="F72" s="54"/>
      <c r="G72" s="25"/>
      <c r="H72" s="112"/>
      <c r="I72" s="113"/>
      <c r="J72" s="114"/>
      <c r="K72" s="115"/>
    </row>
    <row r="73" spans="1:11" x14ac:dyDescent="0.25">
      <c r="A73" s="55"/>
      <c r="B73" s="56"/>
      <c r="C73" s="55"/>
      <c r="D73" s="55"/>
      <c r="E73" s="26"/>
      <c r="F73" s="26"/>
      <c r="G73" s="26"/>
      <c r="H73" s="116"/>
      <c r="I73" s="116"/>
      <c r="J73" s="114"/>
      <c r="K73" s="117"/>
    </row>
    <row r="82" spans="2:3" x14ac:dyDescent="0.25">
      <c r="B82" s="32"/>
      <c r="C82" s="32"/>
    </row>
    <row r="83" spans="2:3" x14ac:dyDescent="0.25">
      <c r="B83" s="32"/>
      <c r="C83" s="32"/>
    </row>
    <row r="84" spans="2:3" x14ac:dyDescent="0.25">
      <c r="B84" s="32"/>
      <c r="C84" s="32"/>
    </row>
    <row r="85" spans="2:3" x14ac:dyDescent="0.25">
      <c r="B85" s="32"/>
      <c r="C85" s="32"/>
    </row>
    <row r="86" spans="2:3" x14ac:dyDescent="0.25">
      <c r="B86" s="32"/>
      <c r="C86" s="32"/>
    </row>
    <row r="87" spans="2:3" x14ac:dyDescent="0.25">
      <c r="B87" s="32"/>
      <c r="C87" s="32"/>
    </row>
    <row r="88" spans="2:3" x14ac:dyDescent="0.25">
      <c r="B88" s="32"/>
      <c r="C88" s="32"/>
    </row>
    <row r="89" spans="2:3" x14ac:dyDescent="0.25">
      <c r="B89" s="32"/>
      <c r="C89" s="32"/>
    </row>
    <row r="90" spans="2:3" x14ac:dyDescent="0.25">
      <c r="B90" s="32"/>
      <c r="C90" s="32"/>
    </row>
    <row r="91" spans="2:3" x14ac:dyDescent="0.25">
      <c r="B91" s="32"/>
      <c r="C91" s="32"/>
    </row>
    <row r="92" spans="2:3" x14ac:dyDescent="0.25">
      <c r="B92" s="32"/>
      <c r="C92" s="32"/>
    </row>
    <row r="93" spans="2:3" x14ac:dyDescent="0.25">
      <c r="B93" s="32"/>
      <c r="C93" s="32"/>
    </row>
    <row r="94" spans="2:3" x14ac:dyDescent="0.25">
      <c r="B94" s="32"/>
      <c r="C94" s="32"/>
    </row>
    <row r="95" spans="2:3" x14ac:dyDescent="0.25">
      <c r="B95" s="32"/>
      <c r="C95" s="32"/>
    </row>
    <row r="96" spans="2:3" x14ac:dyDescent="0.25">
      <c r="B96" s="32"/>
      <c r="C96" s="32"/>
    </row>
  </sheetData>
  <mergeCells count="1">
    <mergeCell ref="A50:D50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topLeftCell="C1" zoomScale="130" zoomScaleNormal="130" workbookViewId="0">
      <selection activeCell="L2" sqref="L2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9.7109375" customWidth="1"/>
  </cols>
  <sheetData>
    <row r="1" spans="1:13" s="17" customFormat="1" ht="21" customHeight="1" x14ac:dyDescent="0.25">
      <c r="A1" s="84" t="s">
        <v>4</v>
      </c>
      <c r="B1" s="84" t="s">
        <v>16</v>
      </c>
      <c r="C1" s="84" t="s">
        <v>10</v>
      </c>
      <c r="D1" s="84" t="s">
        <v>5</v>
      </c>
      <c r="E1" s="84" t="s">
        <v>6</v>
      </c>
      <c r="F1" s="84" t="s">
        <v>7</v>
      </c>
      <c r="G1" s="84" t="s">
        <v>8</v>
      </c>
      <c r="H1" s="84" t="s">
        <v>9</v>
      </c>
      <c r="M1" s="6"/>
    </row>
    <row r="2" spans="1:13" s="17" customFormat="1" ht="60.75" customHeight="1" x14ac:dyDescent="0.25">
      <c r="A2" s="16">
        <v>1</v>
      </c>
      <c r="B2" s="16" t="s">
        <v>33</v>
      </c>
      <c r="C2" s="38" t="s">
        <v>34</v>
      </c>
      <c r="D2" s="16">
        <f>16+32</f>
        <v>48</v>
      </c>
      <c r="E2" s="78">
        <v>53296</v>
      </c>
      <c r="F2" s="79">
        <v>58626</v>
      </c>
      <c r="G2" s="80">
        <v>1486958400</v>
      </c>
      <c r="H2" s="81">
        <v>1635654240</v>
      </c>
      <c r="I2" s="17">
        <v>3000</v>
      </c>
      <c r="J2" s="82">
        <f>F2*I2</f>
        <v>175878000</v>
      </c>
      <c r="K2" s="17">
        <v>85</v>
      </c>
      <c r="L2" s="83">
        <f>J2*K2%</f>
        <v>149496300</v>
      </c>
      <c r="M2" s="6"/>
    </row>
    <row r="3" spans="1:13" s="17" customFormat="1" ht="24.75" customHeight="1" x14ac:dyDescent="0.25">
      <c r="A3" s="85" t="s">
        <v>13</v>
      </c>
      <c r="B3" s="85"/>
      <c r="C3" s="85"/>
      <c r="D3" s="20"/>
      <c r="E3" s="21"/>
      <c r="F3" s="21"/>
      <c r="G3" s="23"/>
      <c r="H3" s="23"/>
      <c r="I3" s="6"/>
      <c r="J3" s="24"/>
      <c r="K3" s="6"/>
      <c r="L3" s="22"/>
      <c r="M3" s="6"/>
    </row>
    <row r="4" spans="1:13" s="17" customFormat="1" x14ac:dyDescent="0.25">
      <c r="G4" s="6"/>
      <c r="H4" s="6"/>
      <c r="I4" s="6"/>
      <c r="J4" s="7"/>
      <c r="K4" s="6"/>
      <c r="L4" s="6"/>
      <c r="M4" s="6"/>
    </row>
    <row r="5" spans="1:13" s="17" customFormat="1" x14ac:dyDescent="0.25">
      <c r="G5" s="6"/>
      <c r="H5" s="6"/>
      <c r="I5" s="6"/>
      <c r="J5" s="6"/>
      <c r="K5" s="6"/>
      <c r="L5" s="6"/>
      <c r="M5" s="6"/>
    </row>
    <row r="6" spans="1:13" s="17" customFormat="1" ht="51" customHeight="1" x14ac:dyDescent="0.25">
      <c r="C6" s="27"/>
      <c r="E6" s="28"/>
      <c r="F6" s="28"/>
      <c r="G6" s="29"/>
      <c r="H6" s="29"/>
      <c r="I6" s="6"/>
      <c r="J6" s="19">
        <f>F6*I6</f>
        <v>0</v>
      </c>
      <c r="K6" s="6"/>
      <c r="L6" s="6"/>
      <c r="M6" s="6"/>
    </row>
    <row r="7" spans="1:13" s="6" customFormat="1" ht="56.25" customHeight="1" x14ac:dyDescent="0.25">
      <c r="A7" s="67"/>
      <c r="B7" s="67"/>
      <c r="C7" s="68"/>
      <c r="D7" s="67"/>
      <c r="E7" s="69"/>
      <c r="F7" s="69"/>
      <c r="G7" s="33"/>
      <c r="H7" s="33"/>
      <c r="J7" s="19">
        <f>F7*I7</f>
        <v>0</v>
      </c>
    </row>
    <row r="8" spans="1:13" s="17" customFormat="1" ht="15.75" x14ac:dyDescent="0.25">
      <c r="A8" s="86"/>
      <c r="B8" s="86"/>
      <c r="C8" s="86"/>
      <c r="D8" s="34"/>
      <c r="E8" s="35"/>
      <c r="F8" s="35"/>
      <c r="G8" s="36"/>
      <c r="H8" s="36"/>
      <c r="I8" s="6"/>
      <c r="J8" s="24">
        <f>SUM(J6:J7)</f>
        <v>0</v>
      </c>
      <c r="K8" s="6"/>
      <c r="L8" s="6"/>
      <c r="M8" s="6"/>
    </row>
    <row r="9" spans="1:13" s="17" customForma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17" customFormat="1" x14ac:dyDescent="0.25">
      <c r="G10" s="6"/>
      <c r="H10" s="6"/>
      <c r="I10" s="6"/>
      <c r="J10" s="6"/>
    </row>
    <row r="11" spans="1:13" s="17" customFormat="1" ht="16.5" x14ac:dyDescent="0.25">
      <c r="C11" s="27"/>
      <c r="E11" s="28"/>
      <c r="F11" s="28"/>
      <c r="G11" s="29"/>
      <c r="H11" s="29"/>
      <c r="I11" s="6"/>
      <c r="J11" s="30"/>
    </row>
    <row r="12" spans="1:13" s="6" customFormat="1" ht="16.5" x14ac:dyDescent="0.25">
      <c r="C12" s="31"/>
      <c r="E12" s="32"/>
      <c r="F12" s="32"/>
      <c r="G12" s="33"/>
      <c r="H12" s="33"/>
      <c r="J12" s="30"/>
    </row>
    <row r="13" spans="1:13" s="17" customFormat="1" ht="15.75" x14ac:dyDescent="0.25">
      <c r="A13" s="86"/>
      <c r="B13" s="86"/>
      <c r="C13" s="86"/>
      <c r="D13" s="34"/>
      <c r="E13" s="35"/>
      <c r="F13" s="35"/>
      <c r="G13" s="36"/>
      <c r="H13" s="36"/>
      <c r="I13" s="6"/>
      <c r="J13" s="37"/>
    </row>
  </sheetData>
  <mergeCells count="3">
    <mergeCell ref="A3:C3"/>
    <mergeCell ref="A8:C8"/>
    <mergeCell ref="A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8:AE117"/>
  <sheetViews>
    <sheetView topLeftCell="A7" zoomScale="145" zoomScaleNormal="145" workbookViewId="0">
      <selection activeCell="AF22" sqref="AF22"/>
    </sheetView>
  </sheetViews>
  <sheetFormatPr defaultRowHeight="16.5" x14ac:dyDescent="0.3"/>
  <cols>
    <col min="1" max="5" width="9.140625" style="40"/>
    <col min="6" max="6" width="6.140625" style="40" bestFit="1" customWidth="1"/>
    <col min="7" max="26" width="9.140625" style="40"/>
    <col min="27" max="27" width="9.5703125" style="40" bestFit="1" customWidth="1"/>
    <col min="28" max="16384" width="9.140625" style="40"/>
  </cols>
  <sheetData>
    <row r="8" spans="27:31" ht="17.25" thickBot="1" x14ac:dyDescent="0.35"/>
    <row r="9" spans="27:31" ht="17.25" thickBot="1" x14ac:dyDescent="0.35">
      <c r="AA9" s="70">
        <v>1</v>
      </c>
      <c r="AB9" s="70" t="s">
        <v>35</v>
      </c>
      <c r="AC9" s="70">
        <v>74.040000000000006</v>
      </c>
      <c r="AD9" s="47">
        <f>AC9*10.764</f>
        <v>796.96656000000007</v>
      </c>
      <c r="AE9" s="70">
        <v>30</v>
      </c>
    </row>
    <row r="10" spans="27:31" ht="17.25" thickBot="1" x14ac:dyDescent="0.35">
      <c r="AA10" s="71">
        <v>2</v>
      </c>
      <c r="AB10" s="71" t="s">
        <v>35</v>
      </c>
      <c r="AC10" s="71">
        <v>75.89</v>
      </c>
      <c r="AD10" s="47">
        <f t="shared" ref="AD10:AD15" si="0">AC10*10.764</f>
        <v>816.87995999999998</v>
      </c>
      <c r="AE10" s="71">
        <v>30</v>
      </c>
    </row>
    <row r="11" spans="27:31" ht="17.25" thickBot="1" x14ac:dyDescent="0.35">
      <c r="AA11" s="70">
        <v>3</v>
      </c>
      <c r="AB11" s="70" t="s">
        <v>36</v>
      </c>
      <c r="AC11" s="70">
        <v>113.32</v>
      </c>
      <c r="AD11" s="47">
        <f t="shared" si="0"/>
        <v>1219.7764799999998</v>
      </c>
      <c r="AE11" s="70">
        <v>68</v>
      </c>
    </row>
    <row r="12" spans="27:31" ht="33.75" thickBot="1" x14ac:dyDescent="0.35">
      <c r="AA12" s="71">
        <v>4</v>
      </c>
      <c r="AB12" s="71" t="s">
        <v>37</v>
      </c>
      <c r="AC12" s="71">
        <v>96.7</v>
      </c>
      <c r="AD12" s="47">
        <f t="shared" si="0"/>
        <v>1040.8788</v>
      </c>
      <c r="AE12" s="71">
        <v>30</v>
      </c>
    </row>
    <row r="13" spans="27:31" ht="17.25" thickBot="1" x14ac:dyDescent="0.35">
      <c r="AA13" s="70">
        <v>5</v>
      </c>
      <c r="AB13" s="70" t="s">
        <v>38</v>
      </c>
      <c r="AC13" s="70">
        <v>64.55</v>
      </c>
      <c r="AD13" s="47">
        <f t="shared" si="0"/>
        <v>694.81619999999998</v>
      </c>
      <c r="AE13" s="70">
        <v>52</v>
      </c>
    </row>
    <row r="14" spans="27:31" ht="17.25" thickBot="1" x14ac:dyDescent="0.35">
      <c r="AA14" s="71">
        <v>6</v>
      </c>
      <c r="AB14" s="71" t="s">
        <v>38</v>
      </c>
      <c r="AC14" s="71">
        <v>66.19</v>
      </c>
      <c r="AD14" s="47">
        <f t="shared" si="0"/>
        <v>712.46915999999999</v>
      </c>
      <c r="AE14" s="71">
        <v>26</v>
      </c>
    </row>
    <row r="15" spans="27:31" ht="17.25" thickBot="1" x14ac:dyDescent="0.35">
      <c r="AA15" s="70">
        <v>7</v>
      </c>
      <c r="AB15" s="70" t="s">
        <v>39</v>
      </c>
      <c r="AC15" s="70">
        <v>92.4</v>
      </c>
      <c r="AD15" s="47">
        <f t="shared" si="0"/>
        <v>994.59360000000004</v>
      </c>
      <c r="AE15" s="70">
        <v>26</v>
      </c>
    </row>
    <row r="16" spans="27:31" x14ac:dyDescent="0.3">
      <c r="AE16" s="49">
        <f>SUM(AE9:AE15)</f>
        <v>262</v>
      </c>
    </row>
    <row r="46" spans="2:18" ht="18.75" x14ac:dyDescent="0.3">
      <c r="B46" s="39"/>
    </row>
    <row r="48" spans="2:18" x14ac:dyDescent="0.3">
      <c r="N48" s="41"/>
      <c r="O48" s="41"/>
      <c r="P48" s="41"/>
      <c r="Q48" s="41"/>
      <c r="R48" s="41"/>
    </row>
    <row r="49" spans="5:27" x14ac:dyDescent="0.3">
      <c r="N49" s="42"/>
      <c r="O49" s="42"/>
      <c r="P49" s="42"/>
      <c r="Q49" s="43"/>
      <c r="R49" s="42"/>
    </row>
    <row r="50" spans="5:27" x14ac:dyDescent="0.3">
      <c r="N50" s="42"/>
      <c r="O50" s="42"/>
      <c r="P50" s="42"/>
      <c r="Q50" s="43"/>
      <c r="R50" s="42"/>
    </row>
    <row r="51" spans="5:27" x14ac:dyDescent="0.3">
      <c r="N51" s="42"/>
      <c r="O51" s="42"/>
      <c r="P51" s="42"/>
      <c r="Q51" s="43"/>
      <c r="R51" s="42"/>
      <c r="X51" s="41"/>
      <c r="Y51" s="41"/>
      <c r="Z51" s="41"/>
      <c r="AA51" s="41"/>
    </row>
    <row r="52" spans="5:27" x14ac:dyDescent="0.3">
      <c r="N52" s="42"/>
      <c r="O52" s="42"/>
      <c r="P52" s="42"/>
      <c r="Q52" s="43"/>
      <c r="R52" s="42"/>
      <c r="X52" s="44"/>
      <c r="Y52" s="44"/>
      <c r="Z52" s="44"/>
      <c r="AA52" s="44"/>
    </row>
    <row r="53" spans="5:27" x14ac:dyDescent="0.3">
      <c r="N53" s="42"/>
      <c r="O53" s="42"/>
      <c r="P53" s="42"/>
      <c r="Q53" s="43"/>
      <c r="R53" s="42"/>
      <c r="X53" s="44"/>
      <c r="Y53" s="44"/>
      <c r="Z53" s="44"/>
      <c r="AA53" s="44"/>
    </row>
    <row r="54" spans="5:27" x14ac:dyDescent="0.3">
      <c r="N54" s="42"/>
      <c r="O54" s="42"/>
      <c r="P54" s="42"/>
      <c r="Q54" s="43"/>
      <c r="R54" s="42"/>
      <c r="X54" s="44"/>
      <c r="Y54" s="44"/>
      <c r="Z54" s="44"/>
      <c r="AA54" s="44"/>
    </row>
    <row r="55" spans="5:27" x14ac:dyDescent="0.3">
      <c r="N55" s="42"/>
      <c r="O55" s="42"/>
      <c r="P55" s="42"/>
      <c r="Q55" s="43"/>
      <c r="R55" s="42"/>
      <c r="X55" s="45"/>
      <c r="Y55" s="45"/>
      <c r="Z55" s="45"/>
      <c r="AA55" s="46"/>
    </row>
    <row r="56" spans="5:27" x14ac:dyDescent="0.3">
      <c r="N56" s="42"/>
      <c r="O56" s="42"/>
      <c r="P56" s="42"/>
      <c r="Q56" s="43"/>
      <c r="R56" s="42"/>
      <c r="X56" s="45"/>
      <c r="Y56" s="45"/>
      <c r="Z56" s="45"/>
      <c r="AA56" s="46"/>
    </row>
    <row r="57" spans="5:27" x14ac:dyDescent="0.3">
      <c r="N57" s="42"/>
      <c r="O57" s="42"/>
      <c r="P57" s="42"/>
      <c r="Q57" s="43"/>
      <c r="R57" s="42"/>
      <c r="X57" s="45"/>
      <c r="Y57" s="45"/>
      <c r="Z57" s="45"/>
      <c r="AA57" s="46"/>
    </row>
    <row r="58" spans="5:27" x14ac:dyDescent="0.3">
      <c r="N58" s="42"/>
      <c r="O58" s="42"/>
      <c r="P58" s="42"/>
      <c r="Q58" s="43"/>
      <c r="R58" s="42"/>
      <c r="X58" s="45"/>
      <c r="Y58" s="45"/>
      <c r="Z58" s="45"/>
      <c r="AA58" s="46"/>
    </row>
    <row r="59" spans="5:27" x14ac:dyDescent="0.3">
      <c r="N59" s="42"/>
      <c r="O59" s="42"/>
      <c r="P59" s="42"/>
      <c r="Q59" s="43"/>
      <c r="R59" s="42"/>
      <c r="X59" s="44"/>
      <c r="Y59" s="44"/>
      <c r="Z59" s="44"/>
      <c r="AA59" s="44"/>
    </row>
    <row r="60" spans="5:27" x14ac:dyDescent="0.3">
      <c r="N60" s="42"/>
      <c r="O60" s="42"/>
      <c r="P60" s="42"/>
      <c r="Q60" s="43"/>
      <c r="R60" s="42"/>
      <c r="X60" s="44"/>
      <c r="Y60" s="44"/>
      <c r="Z60" s="44"/>
      <c r="AA60" s="44"/>
    </row>
    <row r="61" spans="5:27" x14ac:dyDescent="0.3">
      <c r="R61" s="48"/>
    </row>
    <row r="63" spans="5:27" x14ac:dyDescent="0.3">
      <c r="E63" s="41"/>
      <c r="F63" s="41"/>
      <c r="G63" s="41"/>
      <c r="H63" s="41"/>
      <c r="I63" s="41"/>
    </row>
    <row r="64" spans="5:27" x14ac:dyDescent="0.3">
      <c r="E64" s="42">
        <v>1</v>
      </c>
      <c r="F64" s="42" t="s">
        <v>18</v>
      </c>
      <c r="G64" s="42">
        <v>202.39</v>
      </c>
      <c r="H64" s="52">
        <f>G64*10.764</f>
        <v>2178.5259599999999</v>
      </c>
      <c r="I64" s="42">
        <v>45</v>
      </c>
    </row>
    <row r="65" spans="2:27" x14ac:dyDescent="0.3">
      <c r="E65" s="42">
        <v>2</v>
      </c>
      <c r="F65" s="42" t="s">
        <v>19</v>
      </c>
      <c r="G65" s="42">
        <v>290.88</v>
      </c>
      <c r="H65" s="52">
        <f t="shared" ref="H65:H66" si="1">G65*10.764</f>
        <v>3131.0323199999998</v>
      </c>
      <c r="I65" s="42">
        <v>3</v>
      </c>
    </row>
    <row r="66" spans="2:27" x14ac:dyDescent="0.3">
      <c r="E66" s="42">
        <v>3</v>
      </c>
      <c r="F66" s="42" t="s">
        <v>17</v>
      </c>
      <c r="G66" s="42">
        <v>136.08000000000001</v>
      </c>
      <c r="H66" s="52">
        <f t="shared" si="1"/>
        <v>1464.76512</v>
      </c>
      <c r="I66" s="42">
        <v>1</v>
      </c>
    </row>
    <row r="67" spans="2:27" x14ac:dyDescent="0.3">
      <c r="E67" s="52"/>
      <c r="F67" s="52"/>
      <c r="G67" s="52"/>
      <c r="H67" s="52"/>
      <c r="I67" s="48">
        <f>SUM(I64:I66)</f>
        <v>49</v>
      </c>
    </row>
    <row r="69" spans="2:27" ht="18.75" x14ac:dyDescent="0.3">
      <c r="B69" s="39"/>
    </row>
    <row r="75" spans="2:27" x14ac:dyDescent="0.3">
      <c r="X75" s="41"/>
      <c r="Y75" s="41"/>
      <c r="Z75" s="41"/>
      <c r="AA75" s="41"/>
    </row>
    <row r="76" spans="2:27" x14ac:dyDescent="0.3">
      <c r="X76" s="50"/>
      <c r="Y76" s="50"/>
      <c r="Z76" s="50"/>
      <c r="AA76" s="28"/>
    </row>
    <row r="77" spans="2:27" x14ac:dyDescent="0.3">
      <c r="X77" s="50"/>
      <c r="Y77" s="50"/>
      <c r="Z77" s="50"/>
      <c r="AA77" s="28"/>
    </row>
    <row r="78" spans="2:27" x14ac:dyDescent="0.3">
      <c r="X78" s="50"/>
      <c r="Y78" s="50"/>
      <c r="Z78" s="50"/>
      <c r="AA78" s="28"/>
    </row>
    <row r="79" spans="2:27" x14ac:dyDescent="0.3">
      <c r="X79" s="50"/>
      <c r="Y79" s="50"/>
      <c r="Z79" s="50"/>
      <c r="AA79" s="28"/>
    </row>
    <row r="80" spans="2:27" x14ac:dyDescent="0.3">
      <c r="X80" s="50"/>
      <c r="Y80" s="50"/>
      <c r="Z80" s="50"/>
      <c r="AA80" s="28"/>
    </row>
    <row r="81" spans="24:27" x14ac:dyDescent="0.3">
      <c r="X81" s="50"/>
      <c r="Y81" s="50"/>
      <c r="Z81" s="50"/>
      <c r="AA81" s="28"/>
    </row>
    <row r="82" spans="24:27" x14ac:dyDescent="0.3">
      <c r="X82" s="50"/>
      <c r="Y82" s="50"/>
      <c r="Z82" s="50"/>
      <c r="AA82" s="28"/>
    </row>
    <row r="83" spans="24:27" x14ac:dyDescent="0.3">
      <c r="X83" s="45"/>
      <c r="Y83" s="45"/>
      <c r="Z83" s="45"/>
      <c r="AA83" s="45"/>
    </row>
    <row r="84" spans="24:27" x14ac:dyDescent="0.3">
      <c r="X84" s="44"/>
      <c r="Y84" s="44"/>
      <c r="Z84" s="44"/>
      <c r="AA84" s="44"/>
    </row>
    <row r="102" spans="2:27" ht="18.75" x14ac:dyDescent="0.3">
      <c r="B102" s="39"/>
    </row>
    <row r="105" spans="2:27" x14ac:dyDescent="0.3">
      <c r="F105" s="53">
        <v>1</v>
      </c>
      <c r="G105" s="53" t="s">
        <v>20</v>
      </c>
      <c r="H105" s="53">
        <v>68.290000000000006</v>
      </c>
      <c r="I105" s="43">
        <f>H105*10.764</f>
        <v>735.07356000000004</v>
      </c>
      <c r="J105" s="53">
        <v>10</v>
      </c>
    </row>
    <row r="106" spans="2:27" x14ac:dyDescent="0.3">
      <c r="F106" s="53">
        <v>2</v>
      </c>
      <c r="G106" s="53" t="s">
        <v>21</v>
      </c>
      <c r="H106" s="53">
        <v>87.89</v>
      </c>
      <c r="I106" s="43">
        <f t="shared" ref="I106:I116" si="2">H106*10.764</f>
        <v>946.04795999999999</v>
      </c>
      <c r="J106" s="53">
        <v>3</v>
      </c>
      <c r="X106" s="41"/>
      <c r="Y106" s="41"/>
      <c r="Z106" s="41"/>
      <c r="AA106" s="41"/>
    </row>
    <row r="107" spans="2:27" x14ac:dyDescent="0.3">
      <c r="F107" s="53">
        <v>3</v>
      </c>
      <c r="G107" s="53" t="s">
        <v>22</v>
      </c>
      <c r="H107" s="53">
        <v>59.38</v>
      </c>
      <c r="I107" s="43">
        <f t="shared" si="2"/>
        <v>639.16632000000004</v>
      </c>
      <c r="J107" s="53">
        <v>5</v>
      </c>
      <c r="X107" s="42"/>
      <c r="Y107" s="42"/>
      <c r="Z107" s="42"/>
      <c r="AA107" s="43"/>
    </row>
    <row r="108" spans="2:27" x14ac:dyDescent="0.3">
      <c r="F108" s="53">
        <v>4</v>
      </c>
      <c r="G108" s="53" t="s">
        <v>23</v>
      </c>
      <c r="H108" s="53">
        <v>86.77</v>
      </c>
      <c r="I108" s="43">
        <f t="shared" si="2"/>
        <v>933.99227999999994</v>
      </c>
      <c r="J108" s="53">
        <v>4</v>
      </c>
      <c r="X108" s="42"/>
      <c r="Y108" s="42"/>
      <c r="Z108" s="42"/>
      <c r="AA108" s="43"/>
    </row>
    <row r="109" spans="2:27" x14ac:dyDescent="0.3">
      <c r="F109" s="53">
        <v>5</v>
      </c>
      <c r="G109" s="53" t="s">
        <v>24</v>
      </c>
      <c r="H109" s="53">
        <v>114.22</v>
      </c>
      <c r="I109" s="43">
        <f t="shared" si="2"/>
        <v>1229.46408</v>
      </c>
      <c r="J109" s="53">
        <v>2</v>
      </c>
      <c r="K109" s="51"/>
      <c r="X109" s="42"/>
      <c r="Y109" s="42"/>
      <c r="Z109" s="42"/>
      <c r="AA109" s="43"/>
    </row>
    <row r="110" spans="2:27" x14ac:dyDescent="0.3">
      <c r="F110" s="53">
        <v>6</v>
      </c>
      <c r="G110" s="53" t="s">
        <v>25</v>
      </c>
      <c r="H110" s="53">
        <v>94.34</v>
      </c>
      <c r="I110" s="43">
        <f t="shared" si="2"/>
        <v>1015.4757599999999</v>
      </c>
      <c r="J110" s="53">
        <v>1</v>
      </c>
      <c r="X110" s="42"/>
      <c r="Y110" s="42"/>
      <c r="Z110" s="42"/>
      <c r="AA110" s="43"/>
    </row>
    <row r="111" spans="2:27" x14ac:dyDescent="0.3">
      <c r="F111" s="53">
        <v>7</v>
      </c>
      <c r="G111" s="53" t="s">
        <v>26</v>
      </c>
      <c r="H111" s="53">
        <v>85.79</v>
      </c>
      <c r="I111" s="43">
        <f t="shared" si="2"/>
        <v>923.44356000000005</v>
      </c>
      <c r="J111" s="53">
        <v>5</v>
      </c>
      <c r="X111" s="4"/>
      <c r="Y111" s="4"/>
      <c r="Z111" s="4"/>
      <c r="AA111" s="4"/>
    </row>
    <row r="112" spans="2:27" x14ac:dyDescent="0.3">
      <c r="F112" s="53">
        <v>8</v>
      </c>
      <c r="G112" s="53" t="s">
        <v>27</v>
      </c>
      <c r="H112" s="53">
        <v>86.94</v>
      </c>
      <c r="I112" s="43">
        <f t="shared" si="2"/>
        <v>935.82215999999994</v>
      </c>
      <c r="J112" s="53">
        <v>4</v>
      </c>
    </row>
    <row r="113" spans="6:10" x14ac:dyDescent="0.3">
      <c r="F113" s="53">
        <v>9</v>
      </c>
      <c r="G113" s="53" t="s">
        <v>28</v>
      </c>
      <c r="H113" s="53">
        <v>48.18</v>
      </c>
      <c r="I113" s="43">
        <f t="shared" si="2"/>
        <v>518.60951999999997</v>
      </c>
      <c r="J113" s="53">
        <v>2</v>
      </c>
    </row>
    <row r="114" spans="6:10" x14ac:dyDescent="0.3">
      <c r="F114" s="53">
        <v>10</v>
      </c>
      <c r="G114" s="53" t="s">
        <v>29</v>
      </c>
      <c r="H114" s="53">
        <v>61.43</v>
      </c>
      <c r="I114" s="43">
        <f t="shared" si="2"/>
        <v>661.23251999999991</v>
      </c>
      <c r="J114" s="53">
        <v>7</v>
      </c>
    </row>
    <row r="115" spans="6:10" x14ac:dyDescent="0.3">
      <c r="F115" s="53">
        <v>11</v>
      </c>
      <c r="G115" s="53" t="s">
        <v>30</v>
      </c>
      <c r="H115" s="53">
        <v>59.7</v>
      </c>
      <c r="I115" s="43">
        <f t="shared" si="2"/>
        <v>642.61080000000004</v>
      </c>
      <c r="J115" s="53">
        <v>4</v>
      </c>
    </row>
    <row r="116" spans="6:10" x14ac:dyDescent="0.3">
      <c r="F116" s="53">
        <v>12</v>
      </c>
      <c r="G116" s="53" t="s">
        <v>31</v>
      </c>
      <c r="H116" s="53">
        <v>61.76</v>
      </c>
      <c r="I116" s="43">
        <f t="shared" si="2"/>
        <v>664.78463999999997</v>
      </c>
      <c r="J116" s="53">
        <v>3</v>
      </c>
    </row>
    <row r="117" spans="6:10" x14ac:dyDescent="0.3">
      <c r="F117" s="52"/>
      <c r="G117" s="52"/>
      <c r="H117" s="52"/>
      <c r="I117" s="52"/>
      <c r="J117" s="48">
        <f>SUM(J105:J116)</f>
        <v>50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1"/>
  <sheetViews>
    <sheetView topLeftCell="A13" zoomScale="130" zoomScaleNormal="130" workbookViewId="0">
      <selection activeCell="I31" sqref="I31"/>
    </sheetView>
  </sheetViews>
  <sheetFormatPr defaultRowHeight="15" x14ac:dyDescent="0.25"/>
  <cols>
    <col min="1" max="1" width="31" style="62" customWidth="1"/>
    <col min="2" max="6" width="9.140625" style="62"/>
    <col min="7" max="31" width="9.140625" style="63"/>
    <col min="32" max="16384" width="9.140625" style="64"/>
  </cols>
  <sheetData>
    <row r="1" spans="1:5" ht="23.25" x14ac:dyDescent="0.25">
      <c r="A1" s="87" t="s">
        <v>41</v>
      </c>
    </row>
    <row r="2" spans="1:5" x14ac:dyDescent="0.25">
      <c r="A2" s="66"/>
    </row>
    <row r="3" spans="1:5" x14ac:dyDescent="0.25">
      <c r="A3" s="66"/>
      <c r="B3" s="66"/>
      <c r="C3" s="66"/>
      <c r="D3" s="66"/>
      <c r="E3" s="66"/>
    </row>
    <row r="4" spans="1:5" x14ac:dyDescent="0.25">
      <c r="A4" s="65" t="s">
        <v>40</v>
      </c>
      <c r="E4" s="28"/>
    </row>
    <row r="5" spans="1:5" x14ac:dyDescent="0.25">
      <c r="A5" s="62" t="s">
        <v>42</v>
      </c>
      <c r="B5" s="62">
        <v>1</v>
      </c>
      <c r="C5" s="62" t="s">
        <v>12</v>
      </c>
      <c r="E5" s="28"/>
    </row>
    <row r="6" spans="1:5" x14ac:dyDescent="0.25">
      <c r="B6" s="62">
        <v>2</v>
      </c>
      <c r="C6" s="62" t="s">
        <v>12</v>
      </c>
    </row>
    <row r="7" spans="1:5" x14ac:dyDescent="0.25">
      <c r="A7" s="66"/>
      <c r="B7" s="28">
        <v>3</v>
      </c>
      <c r="C7" s="28" t="s">
        <v>14</v>
      </c>
      <c r="D7" s="66"/>
      <c r="E7" s="66"/>
    </row>
    <row r="8" spans="1:5" x14ac:dyDescent="0.25">
      <c r="A8" s="66"/>
      <c r="B8" s="28">
        <v>4</v>
      </c>
      <c r="C8" s="28" t="s">
        <v>14</v>
      </c>
      <c r="D8" s="66"/>
      <c r="E8" s="66"/>
    </row>
    <row r="9" spans="1:5" x14ac:dyDescent="0.25">
      <c r="A9" s="66"/>
      <c r="B9" s="28">
        <v>5</v>
      </c>
      <c r="C9" s="62" t="s">
        <v>12</v>
      </c>
      <c r="D9" s="66"/>
      <c r="E9" s="66"/>
    </row>
    <row r="10" spans="1:5" x14ac:dyDescent="0.25">
      <c r="A10" s="66"/>
      <c r="B10" s="28">
        <v>6</v>
      </c>
      <c r="C10" s="28" t="s">
        <v>14</v>
      </c>
      <c r="D10" s="66"/>
      <c r="E10" s="66"/>
    </row>
    <row r="11" spans="1:5" x14ac:dyDescent="0.25">
      <c r="A11" s="66"/>
      <c r="B11" s="28">
        <v>7</v>
      </c>
      <c r="C11" s="28" t="s">
        <v>14</v>
      </c>
      <c r="D11" s="66"/>
      <c r="E11" s="66"/>
    </row>
    <row r="12" spans="1:5" x14ac:dyDescent="0.25">
      <c r="A12" s="66"/>
      <c r="B12" s="28">
        <v>8</v>
      </c>
      <c r="C12" s="28" t="s">
        <v>14</v>
      </c>
      <c r="D12" s="66"/>
      <c r="E12" s="66"/>
    </row>
    <row r="13" spans="1:5" x14ac:dyDescent="0.25">
      <c r="B13" s="62">
        <v>9</v>
      </c>
      <c r="C13" s="62" t="s">
        <v>12</v>
      </c>
      <c r="E13" s="28"/>
    </row>
    <row r="14" spans="1:5" x14ac:dyDescent="0.25">
      <c r="E14" s="28"/>
    </row>
    <row r="15" spans="1:5" x14ac:dyDescent="0.25">
      <c r="A15" s="65" t="s">
        <v>43</v>
      </c>
      <c r="E15" s="28"/>
    </row>
    <row r="16" spans="1:5" x14ac:dyDescent="0.25">
      <c r="A16" s="62" t="s">
        <v>46</v>
      </c>
      <c r="B16" s="62">
        <v>1</v>
      </c>
      <c r="C16" s="62" t="s">
        <v>12</v>
      </c>
      <c r="E16" s="28"/>
    </row>
    <row r="17" spans="1:5" x14ac:dyDescent="0.25">
      <c r="B17" s="62">
        <v>2</v>
      </c>
      <c r="C17" s="62" t="s">
        <v>12</v>
      </c>
      <c r="E17" s="28"/>
    </row>
    <row r="18" spans="1:5" x14ac:dyDescent="0.25">
      <c r="A18" s="66"/>
      <c r="B18" s="28">
        <v>3</v>
      </c>
      <c r="C18" s="28" t="s">
        <v>44</v>
      </c>
      <c r="D18" s="28"/>
      <c r="E18" s="28"/>
    </row>
    <row r="19" spans="1:5" x14ac:dyDescent="0.25">
      <c r="A19" s="66"/>
      <c r="B19" s="28">
        <v>4</v>
      </c>
      <c r="C19" s="28" t="s">
        <v>44</v>
      </c>
      <c r="E19" s="28"/>
    </row>
    <row r="20" spans="1:5" x14ac:dyDescent="0.25">
      <c r="A20" s="66"/>
      <c r="B20" s="28">
        <v>5</v>
      </c>
      <c r="C20" s="62" t="s">
        <v>12</v>
      </c>
      <c r="E20" s="28"/>
    </row>
    <row r="21" spans="1:5" x14ac:dyDescent="0.25">
      <c r="A21" s="66"/>
      <c r="B21" s="28">
        <v>6</v>
      </c>
      <c r="C21" s="28" t="s">
        <v>14</v>
      </c>
      <c r="E21" s="28"/>
    </row>
    <row r="22" spans="1:5" x14ac:dyDescent="0.25">
      <c r="A22" s="66"/>
      <c r="B22" s="28">
        <v>7</v>
      </c>
      <c r="C22" s="28" t="s">
        <v>14</v>
      </c>
      <c r="E22" s="28"/>
    </row>
    <row r="23" spans="1:5" x14ac:dyDescent="0.25">
      <c r="A23" s="66"/>
      <c r="B23" s="28">
        <v>8</v>
      </c>
      <c r="C23" s="28" t="s">
        <v>14</v>
      </c>
    </row>
    <row r="24" spans="1:5" x14ac:dyDescent="0.25">
      <c r="B24" s="62">
        <v>9</v>
      </c>
      <c r="C24" s="62" t="s">
        <v>12</v>
      </c>
      <c r="D24" s="66"/>
      <c r="E24" s="66"/>
    </row>
    <row r="25" spans="1:5" x14ac:dyDescent="0.25">
      <c r="E25" s="28"/>
    </row>
    <row r="26" spans="1:5" x14ac:dyDescent="0.25">
      <c r="A26" s="62" t="s">
        <v>45</v>
      </c>
      <c r="E26" s="28"/>
    </row>
    <row r="27" spans="1:5" x14ac:dyDescent="0.25">
      <c r="B27" s="62">
        <v>1</v>
      </c>
      <c r="C27" s="62" t="s">
        <v>12</v>
      </c>
      <c r="E27" s="28"/>
    </row>
    <row r="28" spans="1:5" x14ac:dyDescent="0.25">
      <c r="B28" s="62">
        <v>2</v>
      </c>
      <c r="C28" s="62" t="s">
        <v>12</v>
      </c>
      <c r="E28" s="28"/>
    </row>
    <row r="29" spans="1:5" x14ac:dyDescent="0.25">
      <c r="B29" s="28">
        <v>3</v>
      </c>
      <c r="C29" s="28" t="s">
        <v>14</v>
      </c>
    </row>
    <row r="30" spans="1:5" x14ac:dyDescent="0.25">
      <c r="A30" s="66"/>
      <c r="B30" s="28">
        <v>4</v>
      </c>
      <c r="C30" s="28" t="s">
        <v>14</v>
      </c>
      <c r="D30" s="66"/>
      <c r="E30" s="66"/>
    </row>
    <row r="31" spans="1:5" x14ac:dyDescent="0.25">
      <c r="B31" s="28">
        <v>5</v>
      </c>
      <c r="C31" s="62" t="s">
        <v>12</v>
      </c>
      <c r="E31" s="28"/>
    </row>
    <row r="32" spans="1:5" x14ac:dyDescent="0.25">
      <c r="B32" s="28">
        <v>6</v>
      </c>
      <c r="C32" s="28" t="s">
        <v>47</v>
      </c>
      <c r="E32" s="28"/>
    </row>
    <row r="33" spans="1:5" x14ac:dyDescent="0.25">
      <c r="B33" s="28">
        <v>7</v>
      </c>
      <c r="C33" s="28" t="s">
        <v>47</v>
      </c>
      <c r="E33" s="28"/>
    </row>
    <row r="34" spans="1:5" x14ac:dyDescent="0.25">
      <c r="B34" s="28">
        <v>8</v>
      </c>
      <c r="C34" s="28" t="s">
        <v>47</v>
      </c>
      <c r="E34" s="28"/>
    </row>
    <row r="35" spans="1:5" x14ac:dyDescent="0.25">
      <c r="B35" s="62">
        <v>9</v>
      </c>
      <c r="C35" s="28" t="s">
        <v>47</v>
      </c>
    </row>
    <row r="36" spans="1:5" x14ac:dyDescent="0.25">
      <c r="A36" s="66"/>
      <c r="B36" s="66"/>
      <c r="C36" s="66"/>
      <c r="D36" s="66"/>
      <c r="E36" s="66"/>
    </row>
    <row r="37" spans="1:5" x14ac:dyDescent="0.25">
      <c r="E37" s="28"/>
    </row>
    <row r="38" spans="1:5" x14ac:dyDescent="0.25">
      <c r="E38" s="28"/>
    </row>
    <row r="39" spans="1:5" x14ac:dyDescent="0.25">
      <c r="E39" s="28"/>
    </row>
    <row r="40" spans="1:5" x14ac:dyDescent="0.25">
      <c r="E40" s="28"/>
    </row>
    <row r="42" spans="1:5" x14ac:dyDescent="0.25">
      <c r="A42" s="66"/>
      <c r="B42" s="66"/>
      <c r="C42" s="66"/>
      <c r="D42" s="66"/>
      <c r="E42" s="66"/>
    </row>
    <row r="43" spans="1:5" x14ac:dyDescent="0.25">
      <c r="E43" s="28"/>
    </row>
    <row r="44" spans="1:5" x14ac:dyDescent="0.25">
      <c r="E44" s="28"/>
    </row>
    <row r="45" spans="1:5" x14ac:dyDescent="0.25">
      <c r="E45" s="28"/>
    </row>
    <row r="47" spans="1:5" x14ac:dyDescent="0.25">
      <c r="A47" s="66"/>
      <c r="B47" s="66"/>
      <c r="C47" s="66"/>
      <c r="D47" s="66"/>
      <c r="E47" s="66"/>
    </row>
    <row r="48" spans="1:5" x14ac:dyDescent="0.25">
      <c r="E48" s="28"/>
    </row>
    <row r="49" spans="5:5" x14ac:dyDescent="0.25">
      <c r="E49" s="28"/>
    </row>
    <row r="50" spans="5:5" x14ac:dyDescent="0.25">
      <c r="E50" s="28"/>
    </row>
    <row r="51" spans="5:5" x14ac:dyDescent="0.25">
      <c r="E51" s="28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2:R27"/>
  <sheetViews>
    <sheetView topLeftCell="A100" zoomScale="115" zoomScaleNormal="115" workbookViewId="0">
      <selection activeCell="B41" sqref="B41:I51"/>
    </sheetView>
  </sheetViews>
  <sheetFormatPr defaultRowHeight="15" x14ac:dyDescent="0.25"/>
  <cols>
    <col min="4" max="4" width="22" customWidth="1"/>
    <col min="5" max="5" width="14.7109375" customWidth="1"/>
    <col min="6" max="6" width="15.42578125" bestFit="1" customWidth="1"/>
    <col min="7" max="7" width="12.5703125" bestFit="1" customWidth="1"/>
    <col min="8" max="8" width="18.28515625" customWidth="1"/>
    <col min="9" max="9" width="16" customWidth="1"/>
    <col min="13" max="13" width="20" customWidth="1"/>
    <col min="15" max="15" width="14.42578125" customWidth="1"/>
    <col min="17" max="17" width="15.5703125" customWidth="1"/>
    <col min="18" max="18" width="14.5703125" customWidth="1"/>
  </cols>
  <sheetData>
    <row r="2" spans="1:18" x14ac:dyDescent="0.25">
      <c r="A2">
        <v>1204</v>
      </c>
      <c r="B2">
        <v>70.45</v>
      </c>
      <c r="C2" s="3">
        <f>B2*10.764</f>
        <v>758.32380000000001</v>
      </c>
      <c r="D2" s="72">
        <v>13644000</v>
      </c>
      <c r="E2" s="73">
        <f>D2/C2</f>
        <v>17992.314101179469</v>
      </c>
      <c r="F2" s="72">
        <v>818700</v>
      </c>
      <c r="G2" s="72">
        <v>30000</v>
      </c>
      <c r="H2" s="73">
        <f>D2+F2+G2</f>
        <v>14492700</v>
      </c>
      <c r="I2" s="73">
        <f>H2/C2</f>
        <v>19111.493006021967</v>
      </c>
    </row>
    <row r="3" spans="1:18" x14ac:dyDescent="0.25">
      <c r="A3">
        <v>1104</v>
      </c>
      <c r="B3">
        <v>70.45</v>
      </c>
      <c r="C3" s="3">
        <f t="shared" ref="C3:C11" si="0">B3*10.764</f>
        <v>758.32380000000001</v>
      </c>
      <c r="D3" s="72">
        <v>15918000</v>
      </c>
      <c r="E3" s="73">
        <f t="shared" ref="E3:E16" si="1">D3/C3</f>
        <v>20991.033118042713</v>
      </c>
      <c r="F3" s="72">
        <v>955100</v>
      </c>
      <c r="G3" s="72">
        <v>30000</v>
      </c>
      <c r="H3" s="73">
        <f t="shared" ref="H3:H16" si="2">D3+F3+G3</f>
        <v>16903100</v>
      </c>
      <c r="I3" s="73">
        <f t="shared" ref="I3:I16" si="3">H3/C3</f>
        <v>22290.082415981142</v>
      </c>
    </row>
    <row r="4" spans="1:18" x14ac:dyDescent="0.25">
      <c r="A4">
        <v>901</v>
      </c>
      <c r="B4">
        <v>87.11</v>
      </c>
      <c r="C4" s="3">
        <f t="shared" si="0"/>
        <v>937.65203999999994</v>
      </c>
      <c r="D4" s="72">
        <v>18760000</v>
      </c>
      <c r="E4" s="73">
        <f t="shared" si="1"/>
        <v>20007.42194300564</v>
      </c>
      <c r="F4" s="72">
        <v>1125600</v>
      </c>
      <c r="G4" s="72">
        <v>30000</v>
      </c>
      <c r="H4" s="73">
        <f t="shared" si="2"/>
        <v>19915600</v>
      </c>
      <c r="I4" s="73">
        <f t="shared" si="3"/>
        <v>21239.862070795476</v>
      </c>
    </row>
    <row r="5" spans="1:18" x14ac:dyDescent="0.25">
      <c r="A5" s="1">
        <v>1002</v>
      </c>
      <c r="B5" s="1">
        <v>101.94</v>
      </c>
      <c r="C5" s="3">
        <f t="shared" si="0"/>
        <v>1097.28216</v>
      </c>
      <c r="D5" s="72">
        <v>20843000</v>
      </c>
      <c r="E5" s="73">
        <f t="shared" si="1"/>
        <v>18995.114255753506</v>
      </c>
      <c r="F5" s="72">
        <v>1250600</v>
      </c>
      <c r="G5" s="72">
        <v>30000</v>
      </c>
      <c r="H5" s="73">
        <f t="shared" si="2"/>
        <v>22123600</v>
      </c>
      <c r="I5" s="73">
        <f t="shared" si="3"/>
        <v>20162.17961659014</v>
      </c>
      <c r="J5" s="1"/>
      <c r="K5" s="1"/>
      <c r="L5" s="1"/>
      <c r="M5" s="14"/>
      <c r="N5" s="1"/>
      <c r="O5" s="14"/>
      <c r="P5" s="1"/>
      <c r="Q5" s="15"/>
      <c r="R5" s="13"/>
    </row>
    <row r="6" spans="1:18" x14ac:dyDescent="0.25">
      <c r="A6" s="74">
        <v>2802</v>
      </c>
      <c r="B6" s="74">
        <v>0</v>
      </c>
      <c r="C6" s="75">
        <v>697</v>
      </c>
      <c r="D6" s="76">
        <v>14250000</v>
      </c>
      <c r="E6" s="77">
        <f t="shared" si="1"/>
        <v>20444.763271162123</v>
      </c>
      <c r="F6" s="76">
        <v>855000</v>
      </c>
      <c r="G6" s="76">
        <v>30000</v>
      </c>
      <c r="H6" s="77">
        <f t="shared" si="2"/>
        <v>15135000</v>
      </c>
      <c r="I6" s="77">
        <f t="shared" si="3"/>
        <v>21714.490674318509</v>
      </c>
      <c r="J6" s="1"/>
      <c r="K6" s="1"/>
      <c r="L6" s="1"/>
      <c r="M6" s="14"/>
      <c r="N6" s="1"/>
      <c r="O6" s="14"/>
      <c r="P6" s="1"/>
      <c r="Q6" s="15"/>
      <c r="R6" s="13"/>
    </row>
    <row r="7" spans="1:18" x14ac:dyDescent="0.25">
      <c r="A7">
        <v>201</v>
      </c>
      <c r="B7">
        <v>68.52</v>
      </c>
      <c r="C7" s="3">
        <f t="shared" si="0"/>
        <v>737.54927999999995</v>
      </c>
      <c r="D7" s="72">
        <v>15275000</v>
      </c>
      <c r="E7" s="73">
        <f t="shared" si="1"/>
        <v>20710.48052545045</v>
      </c>
      <c r="F7" s="72">
        <v>952100</v>
      </c>
      <c r="G7" s="72">
        <v>30000</v>
      </c>
      <c r="H7" s="73">
        <f t="shared" si="2"/>
        <v>16257100</v>
      </c>
      <c r="I7" s="73">
        <f t="shared" si="3"/>
        <v>22042.052566304454</v>
      </c>
      <c r="J7" s="1"/>
      <c r="K7" s="1"/>
      <c r="L7" s="1"/>
      <c r="M7" s="14"/>
      <c r="N7" s="1"/>
      <c r="O7" s="14"/>
      <c r="P7" s="1"/>
      <c r="Q7" s="15"/>
      <c r="R7" s="13"/>
    </row>
    <row r="8" spans="1:18" x14ac:dyDescent="0.25">
      <c r="A8">
        <v>1301</v>
      </c>
      <c r="B8">
        <v>72.3</v>
      </c>
      <c r="C8" s="3">
        <f t="shared" si="0"/>
        <v>778.23719999999992</v>
      </c>
      <c r="D8" s="72">
        <v>16594740</v>
      </c>
      <c r="E8" s="73">
        <f t="shared" si="1"/>
        <v>21323.498799594778</v>
      </c>
      <c r="F8" s="72">
        <v>995700</v>
      </c>
      <c r="G8" s="72">
        <v>30000</v>
      </c>
      <c r="H8" s="73">
        <f t="shared" si="2"/>
        <v>17620440</v>
      </c>
      <c r="I8" s="73">
        <f t="shared" si="3"/>
        <v>22641.477431302439</v>
      </c>
      <c r="J8" s="1"/>
      <c r="K8" s="1"/>
      <c r="L8" s="1"/>
      <c r="M8" s="14"/>
      <c r="N8" s="1"/>
      <c r="O8" s="14"/>
      <c r="P8" s="1"/>
      <c r="Q8" s="15"/>
      <c r="R8" s="13"/>
    </row>
    <row r="9" spans="1:18" x14ac:dyDescent="0.25">
      <c r="A9">
        <v>1304</v>
      </c>
      <c r="B9">
        <v>70.45</v>
      </c>
      <c r="C9" s="3">
        <f t="shared" si="0"/>
        <v>758.32380000000001</v>
      </c>
      <c r="D9" s="72">
        <v>16168140</v>
      </c>
      <c r="E9">
        <f t="shared" si="1"/>
        <v>21320.892209897673</v>
      </c>
      <c r="F9" s="72">
        <v>970100</v>
      </c>
      <c r="G9" s="72">
        <v>30000</v>
      </c>
      <c r="H9" s="73">
        <f t="shared" si="2"/>
        <v>17168240</v>
      </c>
      <c r="I9" s="73">
        <f t="shared" si="3"/>
        <v>22639.721976285065</v>
      </c>
      <c r="J9" s="1"/>
      <c r="K9" s="1"/>
      <c r="L9" s="1"/>
      <c r="M9" s="14"/>
      <c r="N9" s="1"/>
      <c r="O9" s="14"/>
      <c r="P9" s="1"/>
      <c r="Q9" s="15"/>
      <c r="R9" s="13"/>
    </row>
    <row r="10" spans="1:18" x14ac:dyDescent="0.25">
      <c r="A10" s="1">
        <v>1101</v>
      </c>
      <c r="B10" s="1">
        <v>72.3</v>
      </c>
      <c r="C10" s="3">
        <f t="shared" si="0"/>
        <v>778.23719999999992</v>
      </c>
      <c r="D10" s="72">
        <v>16594740</v>
      </c>
      <c r="E10" s="1">
        <f t="shared" si="1"/>
        <v>21323.498799594778</v>
      </c>
      <c r="F10" s="72">
        <v>995700</v>
      </c>
      <c r="G10" s="72">
        <v>30000</v>
      </c>
      <c r="H10" s="73">
        <f t="shared" si="2"/>
        <v>17620440</v>
      </c>
      <c r="I10" s="73">
        <f t="shared" si="3"/>
        <v>22641.477431302439</v>
      </c>
      <c r="J10" s="1"/>
      <c r="K10" s="1"/>
      <c r="L10" s="1"/>
      <c r="M10" s="1"/>
      <c r="N10" s="1"/>
      <c r="O10" s="1"/>
      <c r="P10" s="1"/>
      <c r="Q10" s="1"/>
    </row>
    <row r="11" spans="1:18" x14ac:dyDescent="0.25">
      <c r="A11" s="1">
        <v>1301</v>
      </c>
      <c r="B11" s="1">
        <v>72.3</v>
      </c>
      <c r="C11" s="1">
        <f t="shared" si="0"/>
        <v>778.23719999999992</v>
      </c>
      <c r="D11" s="72">
        <v>16594740</v>
      </c>
      <c r="E11" s="1">
        <f t="shared" si="1"/>
        <v>21323.498799594778</v>
      </c>
      <c r="F11" s="72">
        <v>995700</v>
      </c>
      <c r="G11" s="72">
        <v>30000</v>
      </c>
      <c r="H11" s="73">
        <f t="shared" si="2"/>
        <v>17620440</v>
      </c>
      <c r="I11" s="73">
        <f t="shared" si="3"/>
        <v>22641.477431302439</v>
      </c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1">
        <v>36</v>
      </c>
      <c r="B12" s="1">
        <v>72.489999999999995</v>
      </c>
      <c r="C12" s="1">
        <v>650</v>
      </c>
      <c r="D12" s="72">
        <v>22500000</v>
      </c>
      <c r="E12" s="1">
        <f t="shared" si="1"/>
        <v>34615.384615384617</v>
      </c>
      <c r="F12" s="72">
        <v>1350000</v>
      </c>
      <c r="G12" s="72">
        <v>30000</v>
      </c>
      <c r="H12" s="73">
        <f t="shared" si="2"/>
        <v>23880000</v>
      </c>
      <c r="I12" s="73">
        <f t="shared" si="3"/>
        <v>36738.461538461539</v>
      </c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1">
        <v>1503</v>
      </c>
      <c r="B13" s="1"/>
      <c r="C13" s="1">
        <v>670</v>
      </c>
      <c r="D13" s="72">
        <v>11957500</v>
      </c>
      <c r="E13" s="1">
        <f t="shared" si="1"/>
        <v>17847.014925373136</v>
      </c>
      <c r="F13" s="1">
        <v>717500</v>
      </c>
      <c r="G13" s="72">
        <v>30000</v>
      </c>
      <c r="H13" s="73">
        <f t="shared" si="2"/>
        <v>12705000</v>
      </c>
      <c r="I13" s="73">
        <f t="shared" si="3"/>
        <v>18962.686567164179</v>
      </c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1">
        <v>1401</v>
      </c>
      <c r="B14" s="1"/>
      <c r="C14" s="1">
        <v>2296</v>
      </c>
      <c r="D14" s="72">
        <v>40180000</v>
      </c>
      <c r="E14" s="1">
        <f t="shared" si="1"/>
        <v>17500</v>
      </c>
      <c r="F14" s="1">
        <v>2411000</v>
      </c>
      <c r="G14" s="72">
        <v>30000</v>
      </c>
      <c r="H14" s="73">
        <f t="shared" si="2"/>
        <v>42621000</v>
      </c>
      <c r="I14" s="73">
        <f t="shared" si="3"/>
        <v>18563.153310104528</v>
      </c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1"/>
      <c r="B15" s="1">
        <v>64.709999999999994</v>
      </c>
      <c r="C15" s="1">
        <f t="shared" ref="C15:C16" si="4">B15*10.764</f>
        <v>696.53843999999992</v>
      </c>
      <c r="D15" s="1">
        <v>16553700</v>
      </c>
      <c r="E15" s="1">
        <f t="shared" si="1"/>
        <v>23765.66611312938</v>
      </c>
      <c r="F15" s="1">
        <v>993300</v>
      </c>
      <c r="G15" s="72">
        <v>30000</v>
      </c>
      <c r="H15" s="73">
        <f t="shared" si="2"/>
        <v>17577000</v>
      </c>
      <c r="I15" s="73">
        <f t="shared" si="3"/>
        <v>25234.788190584288</v>
      </c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1"/>
      <c r="B16" s="1">
        <v>110.81</v>
      </c>
      <c r="C16" s="1">
        <f t="shared" si="4"/>
        <v>1192.75884</v>
      </c>
      <c r="D16" s="1">
        <v>31879800</v>
      </c>
      <c r="E16" s="1">
        <f t="shared" si="1"/>
        <v>26727.783463755339</v>
      </c>
      <c r="F16" s="1">
        <v>1913000</v>
      </c>
      <c r="G16" s="72">
        <v>30000</v>
      </c>
      <c r="H16" s="73">
        <f t="shared" si="2"/>
        <v>33822800</v>
      </c>
      <c r="I16" s="73">
        <f t="shared" si="3"/>
        <v>28356.779984124871</v>
      </c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Island Cove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2024-07-03T06:27:27Z</dcterms:modified>
</cp:coreProperties>
</file>