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Vishal Sonar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MB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 l="1"/>
  <c r="C17" i="25"/>
  <c r="C5" i="25"/>
  <c r="C7" i="25" s="1"/>
  <c r="C14" i="25"/>
  <c r="C15" i="25" s="1"/>
  <c r="D28" i="23"/>
  <c r="F48" i="37"/>
  <c r="F51" i="37" s="1"/>
  <c r="F38" i="37"/>
  <c r="G48" i="37" s="1"/>
  <c r="G51" i="37" s="1"/>
  <c r="F52" i="37" l="1"/>
  <c r="G38" i="37"/>
  <c r="N8" i="24" l="1"/>
  <c r="N7" i="24"/>
  <c r="N6" i="24"/>
  <c r="N5" i="24"/>
  <c r="I23" i="4" l="1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D2" i="25"/>
  <c r="E2" i="25" s="1"/>
  <c r="D9" i="25" l="1"/>
  <c r="C10" i="25" s="1"/>
  <c r="E10" i="25" s="1"/>
  <c r="E5" i="25"/>
  <c r="P19" i="4" l="1"/>
  <c r="Q19" i="4" s="1"/>
  <c r="P10" i="4"/>
  <c r="Q10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20" i="24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Q18" i="4"/>
  <c r="J18" i="4"/>
  <c r="I18" i="4"/>
  <c r="E18" i="4"/>
  <c r="A18" i="4"/>
  <c r="Q17" i="4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 l="1"/>
  <c r="H18" i="4" s="1"/>
  <c r="D16" i="4"/>
  <c r="H16" i="4" s="1"/>
  <c r="D17" i="4"/>
  <c r="H17" i="4" s="1"/>
</calcChain>
</file>

<file path=xl/sharedStrings.xml><?xml version="1.0" encoding="utf-8"?>
<sst xmlns="http://schemas.openxmlformats.org/spreadsheetml/2006/main" count="131" uniqueCount="100">
  <si>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</si>
  <si>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</si>
  <si>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</si>
  <si>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</si>
  <si>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</si>
  <si>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</si>
  <si>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</si>
  <si>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</si>
  <si>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</si>
  <si>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</si>
  <si>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</si>
  <si>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</si>
  <si>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</si>
  <si>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</si>
  <si>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</si>
  <si>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</si>
  <si>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</si>
  <si>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</si>
  <si>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</si>
  <si>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</si>
  <si>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</si>
  <si>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</si>
  <si>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</si>
  <si>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</si>
  <si>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</si>
  <si>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</si>
  <si>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</si>
  <si>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</si>
  <si>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</si>
  <si>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</si>
  <si>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</si>
  <si>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</si>
  <si>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</si>
  <si>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</si>
  <si>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</si>
  <si>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</si>
  <si>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</si>
  <si>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</si>
  <si>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</si>
  <si>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</si>
  <si>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</si>
  <si>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</si>
  <si>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</si>
  <si>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</si>
  <si>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</si>
  <si>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</si>
  <si>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</si>
  <si>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</si>
  <si>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</si>
  <si>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</si>
  <si>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</si>
  <si>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</si>
  <si>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</si>
  <si>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</si>
  <si>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</si>
  <si>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</si>
  <si>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</si>
  <si>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</si>
  <si>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</si>
  <si>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</si>
  <si>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</si>
  <si>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</si>
  <si>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</si>
  <si>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</si>
  <si>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</si>
  <si>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</si>
  <si>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</si>
  <si>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</si>
  <si>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</si>
  <si>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</si>
  <si>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</si>
  <si>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</si>
  <si>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</si>
  <si>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</si>
  <si>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</si>
  <si>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</si>
  <si>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</si>
  <si>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</si>
  <si>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</si>
  <si>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</si>
  <si>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</si>
  <si>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</si>
  <si>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</si>
  <si>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</si>
  <si>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</si>
  <si>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</si>
  <si>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</si>
  <si>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</si>
  <si>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</si>
  <si>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</si>
  <si>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</si>
  <si>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</si>
  <si>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</si>
  <si>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</si>
  <si>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</si>
  <si>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</si>
  <si>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</si>
  <si>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GF</t>
  </si>
  <si>
    <t>FF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</si>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</sst>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Border="1"/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5" fontId="0" fillId="0" borderId="8" xfId="0" applyNumberFormat="1" applyBorder="1"/>
    <xf numFmtId="1" fontId="0" fillId="0" borderId="0" xfId="0" applyNumberFormat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51</xdr:row>
      <xdr:rowOff>47625</xdr:rowOff>
    </xdr:from>
    <xdr:to>
      <xdr:col>9</xdr:col>
      <xdr:colOff>561975</xdr:colOff>
      <xdr:row>69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496425"/>
          <a:ext cx="5734050" cy="3409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142875</xdr:rowOff>
    </xdr:from>
    <xdr:to>
      <xdr:col>9</xdr:col>
      <xdr:colOff>561975</xdr:colOff>
      <xdr:row>18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42875"/>
          <a:ext cx="5734050" cy="3419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66675</xdr:rowOff>
    </xdr:from>
    <xdr:to>
      <xdr:col>9</xdr:col>
      <xdr:colOff>561975</xdr:colOff>
      <xdr:row>18</xdr:row>
      <xdr:rowOff>161925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5734050" cy="3524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710937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27635</v>
      </c>
      <c r="F2" s="75"/>
      <c r="G2" s="128" t="s">
        <v>76</v>
      </c>
      <c r="H2" s="129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25600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25600</v>
      </c>
      <c r="D5" s="57" t="s">
        <v>61</v>
      </c>
      <c r="E5" s="58">
        <f>ROUND(C5/10.764,0)</f>
        <v>2378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25600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/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25600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25600</v>
      </c>
      <c r="D10" s="57" t="s">
        <v>61</v>
      </c>
      <c r="E10" s="58">
        <f>ROUND(C10/10.764,0)</f>
        <v>2378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1018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2420804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>
        <f>C16*2000</f>
        <v>2036000</v>
      </c>
      <c r="D18" s="75"/>
      <c r="E18" s="61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126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30"/>
      <c r="L1" s="130"/>
      <c r="M1" s="130"/>
      <c r="N1" s="130"/>
      <c r="O1" s="130"/>
      <c r="P1" s="130"/>
      <c r="Q1" s="130"/>
      <c r="R1" s="13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7" zoomScale="85" zoomScaleNormal="85" workbookViewId="0">
      <selection activeCell="H20" sqref="H20"/>
    </sheetView>
  </sheetViews>
  <sheetFormatPr defaultRowHeight="15"/>
  <cols>
    <col min="1" max="1" width="21.7109375" bestFit="1" customWidth="1"/>
    <col min="2" max="2" width="15.28515625" bestFit="1" customWidth="1"/>
    <col min="3" max="3" width="23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3500</v>
      </c>
      <c r="D3" s="21" t="s">
        <v>99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120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1500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3500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1018</v>
      </c>
      <c r="D18" s="76"/>
      <c r="E18" s="77"/>
      <c r="F18" s="78"/>
      <c r="G18" s="78"/>
    </row>
    <row r="19" spans="1:7">
      <c r="A19" s="15"/>
      <c r="B19" s="6"/>
      <c r="C19" s="30">
        <f>C18*C16</f>
        <v>3563000</v>
      </c>
      <c r="D19" s="78" t="s">
        <v>68</v>
      </c>
      <c r="E19" s="30"/>
      <c r="F19" s="78"/>
      <c r="G19" s="78"/>
    </row>
    <row r="20" spans="1:7">
      <c r="A20" s="15"/>
      <c r="B20" s="61">
        <f>C20*0.9</f>
        <v>3046365</v>
      </c>
      <c r="C20" s="31">
        <f>C19*95%</f>
        <v>3384850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2850400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2036000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7422.916666666667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>
        <v>94.53</v>
      </c>
      <c r="D28" s="119">
        <f>C28*10.764</f>
        <v>1017.5209199999999</v>
      </c>
    </row>
    <row r="29" spans="1:7">
      <c r="C29"/>
      <c r="D29" s="118"/>
    </row>
    <row r="30" spans="1:7">
      <c r="C30"/>
      <c r="D30" s="118"/>
    </row>
    <row r="31" spans="1:7">
      <c r="C31"/>
      <c r="D31" s="118"/>
    </row>
    <row r="32" spans="1:7">
      <c r="C32"/>
      <c r="D32"/>
    </row>
    <row r="33" spans="1:5">
      <c r="C33"/>
      <c r="D33"/>
    </row>
    <row r="34" spans="1:5">
      <c r="C34" s="131"/>
      <c r="D34" s="131"/>
    </row>
    <row r="35" spans="1:5">
      <c r="C35" s="121"/>
      <c r="D35" s="121"/>
    </row>
    <row r="36" spans="1:5">
      <c r="C36" s="122"/>
      <c r="D36" s="122"/>
    </row>
    <row r="37" spans="1:5">
      <c r="C37" s="122"/>
      <c r="D37" s="122"/>
    </row>
    <row r="38" spans="1:5">
      <c r="C38" s="122"/>
      <c r="D38" s="122"/>
    </row>
    <row r="39" spans="1:5">
      <c r="C39" s="122"/>
      <c r="D39" s="121"/>
      <c r="E39" s="119"/>
    </row>
    <row r="40" spans="1:5">
      <c r="C40" s="121"/>
      <c r="D40" s="121"/>
    </row>
    <row r="43" spans="1:5">
      <c r="C43" s="25"/>
    </row>
    <row r="44" spans="1:5">
      <c r="C44" s="131"/>
      <c r="D44" s="131"/>
    </row>
    <row r="45" spans="1:5">
      <c r="C45" s="121"/>
      <c r="D45" s="121"/>
    </row>
    <row r="46" spans="1:5">
      <c r="A46" s="36"/>
      <c r="C46" s="122"/>
      <c r="D46" s="122"/>
      <c r="E46" s="118"/>
    </row>
    <row r="47" spans="1:5">
      <c r="C47" s="122"/>
      <c r="D47" s="122"/>
      <c r="E47" s="118"/>
    </row>
    <row r="48" spans="1:5">
      <c r="C48" s="122"/>
      <c r="D48" s="122"/>
      <c r="E48" s="118"/>
    </row>
    <row r="49" spans="1:5">
      <c r="C49" s="122"/>
      <c r="D49" s="121"/>
      <c r="E49" s="118"/>
    </row>
    <row r="50" spans="1:5">
      <c r="C50" s="121"/>
      <c r="D50" s="123"/>
    </row>
    <row r="53" spans="1:5">
      <c r="C53" s="124"/>
      <c r="D53" s="124"/>
    </row>
    <row r="54" spans="1:5">
      <c r="C54" s="124"/>
      <c r="D54" s="124"/>
    </row>
    <row r="55" spans="1:5">
      <c r="C55" s="124"/>
      <c r="D55" s="125"/>
    </row>
    <row r="58" spans="1:5">
      <c r="C58" s="25"/>
      <c r="D58" s="25"/>
    </row>
    <row r="59" spans="1:5" ht="15.75">
      <c r="A59" s="37"/>
      <c r="E59" s="118"/>
    </row>
    <row r="60" spans="1:5" ht="15.75">
      <c r="A60" s="37"/>
    </row>
    <row r="61" spans="1:5" ht="15.75">
      <c r="A61" s="37"/>
    </row>
    <row r="62" spans="1:5" ht="15.75">
      <c r="A62" s="37"/>
    </row>
    <row r="63" spans="1:5" ht="15.75">
      <c r="A63" s="37"/>
    </row>
    <row r="64" spans="1:5" ht="15.75">
      <c r="A64" s="37"/>
    </row>
    <row r="65" spans="1:1" ht="15.75">
      <c r="A65" s="37"/>
    </row>
    <row r="84" spans="3:3">
      <c r="C84" s="16">
        <f>C83*C82</f>
        <v>0</v>
      </c>
    </row>
  </sheetData>
  <mergeCells count="2">
    <mergeCell ref="C34:D34"/>
    <mergeCell ref="C44:D44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zoomScale="70" zoomScaleNormal="70" workbookViewId="0">
      <selection activeCell="H25" sqref="H2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0">O10/1.2</f>
        <v>0</v>
      </c>
      <c r="Q10" s="75">
        <f t="shared" ref="Q10" si="11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2">O11/1.2</f>
        <v>0</v>
      </c>
      <c r="Q11">
        <f t="shared" ref="Q11" si="13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4">O12/1.2</f>
        <v>0</v>
      </c>
      <c r="Q12">
        <f t="shared" ref="Q12" si="15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R15" s="2"/>
      <c r="S15" s="2"/>
    </row>
    <row r="16" spans="1:35">
      <c r="A16" s="4">
        <f t="shared" ref="A16:A19" si="16">N16</f>
        <v>0</v>
      </c>
      <c r="B16" s="4">
        <f t="shared" ref="B16:B19" si="17">Q16</f>
        <v>791.66666666666674</v>
      </c>
      <c r="C16" s="4">
        <f t="shared" ref="C16:C19" si="18">B16*1.2</f>
        <v>950</v>
      </c>
      <c r="D16" s="4">
        <f t="shared" ref="D16:D19" si="19">C16*1.2</f>
        <v>1140</v>
      </c>
      <c r="E16" s="5">
        <f t="shared" ref="E16:E19" si="20">R16</f>
        <v>3700000</v>
      </c>
      <c r="F16" s="4">
        <f t="shared" ref="F16:F19" si="21">ROUND((E16/B16),0)</f>
        <v>4674</v>
      </c>
      <c r="G16" s="4">
        <f t="shared" ref="G16:G19" si="22">ROUND((E16/C16),0)</f>
        <v>3895</v>
      </c>
      <c r="H16" s="4">
        <f t="shared" ref="H16:H19" si="23">ROUND((E16/D16),0)</f>
        <v>3246</v>
      </c>
      <c r="I16" s="4">
        <f t="shared" ref="I16:J19" si="24">T16</f>
        <v>0</v>
      </c>
      <c r="J16" s="4">
        <f t="shared" si="24"/>
        <v>0</v>
      </c>
      <c r="O16">
        <v>0</v>
      </c>
      <c r="P16">
        <v>950</v>
      </c>
      <c r="Q16">
        <f t="shared" ref="Q16:Q18" si="25">P16/1.2</f>
        <v>791.66666666666674</v>
      </c>
      <c r="R16" s="2">
        <v>3700000</v>
      </c>
      <c r="S16" s="2"/>
    </row>
    <row r="17" spans="1:19">
      <c r="A17" s="4">
        <f t="shared" si="16"/>
        <v>0</v>
      </c>
      <c r="B17" s="4">
        <f t="shared" si="17"/>
        <v>750</v>
      </c>
      <c r="C17" s="4">
        <f t="shared" si="18"/>
        <v>900</v>
      </c>
      <c r="D17" s="4">
        <f t="shared" si="19"/>
        <v>1080</v>
      </c>
      <c r="E17" s="5">
        <f t="shared" si="20"/>
        <v>3700000</v>
      </c>
      <c r="F17" s="4">
        <f t="shared" si="21"/>
        <v>4933</v>
      </c>
      <c r="G17" s="4">
        <f t="shared" si="22"/>
        <v>4111</v>
      </c>
      <c r="H17" s="4">
        <f t="shared" si="23"/>
        <v>3426</v>
      </c>
      <c r="I17" s="4">
        <f t="shared" si="24"/>
        <v>0</v>
      </c>
      <c r="J17" s="4">
        <f t="shared" si="24"/>
        <v>0</v>
      </c>
      <c r="O17">
        <v>0</v>
      </c>
      <c r="P17">
        <v>900</v>
      </c>
      <c r="Q17">
        <f t="shared" si="25"/>
        <v>750</v>
      </c>
      <c r="R17" s="2">
        <v>3700000</v>
      </c>
      <c r="S17" s="2"/>
    </row>
    <row r="18" spans="1:19">
      <c r="A18" s="4">
        <f t="shared" si="16"/>
        <v>0</v>
      </c>
      <c r="B18" s="4">
        <f t="shared" si="17"/>
        <v>1000</v>
      </c>
      <c r="C18" s="4">
        <f t="shared" si="18"/>
        <v>1200</v>
      </c>
      <c r="D18" s="4">
        <f t="shared" si="19"/>
        <v>1440</v>
      </c>
      <c r="E18" s="5">
        <f t="shared" si="20"/>
        <v>3500000</v>
      </c>
      <c r="F18" s="4">
        <f t="shared" si="21"/>
        <v>3500</v>
      </c>
      <c r="G18" s="4">
        <f t="shared" si="22"/>
        <v>2917</v>
      </c>
      <c r="H18" s="4">
        <f t="shared" si="23"/>
        <v>2431</v>
      </c>
      <c r="I18" s="4">
        <f t="shared" si="24"/>
        <v>0</v>
      </c>
      <c r="J18" s="4">
        <f t="shared" si="24"/>
        <v>0</v>
      </c>
      <c r="O18">
        <v>0</v>
      </c>
      <c r="P18">
        <v>1200</v>
      </c>
      <c r="Q18">
        <f t="shared" si="25"/>
        <v>1000</v>
      </c>
      <c r="R18" s="2">
        <v>3500000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5">
        <v>0</v>
      </c>
      <c r="P19" s="75">
        <f>O19/1.2</f>
        <v>0</v>
      </c>
      <c r="Q19" s="75">
        <f t="shared" ref="Q19" si="26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53" zoomScale="85" zoomScaleNormal="85" workbookViewId="0">
      <selection activeCell="M64" sqref="M6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9" sqref="L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J52"/>
  <sheetViews>
    <sheetView workbookViewId="0">
      <selection activeCell="J15" sqref="J15"/>
    </sheetView>
  </sheetViews>
  <sheetFormatPr defaultRowHeight="15"/>
  <cols>
    <col min="6" max="6" width="19" customWidth="1"/>
  </cols>
  <sheetData>
    <row r="4" spans="4:6">
      <c r="F4" s="118"/>
    </row>
    <row r="5" spans="4:6">
      <c r="F5" s="118"/>
    </row>
    <row r="6" spans="4:6">
      <c r="F6" s="118"/>
    </row>
    <row r="7" spans="4:6">
      <c r="F7" s="118"/>
    </row>
    <row r="8" spans="4:6">
      <c r="F8" s="118"/>
    </row>
    <row r="9" spans="4:6">
      <c r="F9" s="118"/>
    </row>
    <row r="10" spans="4:6">
      <c r="F10" s="119"/>
    </row>
    <row r="11" spans="4:6">
      <c r="D11" s="75"/>
      <c r="E11" s="75"/>
      <c r="F11" s="75"/>
    </row>
    <row r="12" spans="4:6">
      <c r="D12" s="75"/>
      <c r="E12" s="75"/>
      <c r="F12" s="118"/>
    </row>
    <row r="13" spans="4:6">
      <c r="D13" s="75"/>
      <c r="E13" s="75"/>
      <c r="F13" s="118"/>
    </row>
    <row r="14" spans="4:6">
      <c r="D14" s="75"/>
      <c r="E14" s="75"/>
      <c r="F14" s="118"/>
    </row>
    <row r="15" spans="4:6">
      <c r="D15" s="75"/>
      <c r="E15" s="75"/>
      <c r="F15" s="118"/>
    </row>
    <row r="16" spans="4:6">
      <c r="D16" s="75"/>
      <c r="E16" s="75"/>
      <c r="F16" s="118"/>
    </row>
    <row r="17" spans="6:6">
      <c r="F17" s="118"/>
    </row>
    <row r="19" spans="6:6">
      <c r="F19" s="118"/>
    </row>
    <row r="20" spans="6:6">
      <c r="F20" s="118"/>
    </row>
    <row r="21" spans="6:6">
      <c r="F21" s="118"/>
    </row>
    <row r="23" spans="6:6">
      <c r="F23" s="118"/>
    </row>
    <row r="33" spans="6:10">
      <c r="F33" s="75"/>
      <c r="I33" s="75"/>
      <c r="J33" s="75"/>
    </row>
    <row r="35" spans="6:10">
      <c r="F35">
        <v>1023</v>
      </c>
    </row>
    <row r="36" spans="6:10">
      <c r="F36">
        <v>141</v>
      </c>
      <c r="I36" s="75"/>
    </row>
    <row r="37" spans="6:10">
      <c r="F37">
        <v>54</v>
      </c>
      <c r="I37" s="75"/>
    </row>
    <row r="38" spans="6:10">
      <c r="F38">
        <f>F35-F36-F37</f>
        <v>828</v>
      </c>
      <c r="G38">
        <f>F38*1.2</f>
        <v>993.59999999999991</v>
      </c>
      <c r="I38" s="75"/>
    </row>
    <row r="42" spans="6:10">
      <c r="F42">
        <v>196.2</v>
      </c>
    </row>
    <row r="43" spans="6:10">
      <c r="F43">
        <v>108</v>
      </c>
    </row>
    <row r="44" spans="6:10">
      <c r="F44">
        <v>15.2</v>
      </c>
    </row>
    <row r="45" spans="6:10">
      <c r="F45">
        <v>25.08</v>
      </c>
    </row>
    <row r="46" spans="6:10">
      <c r="F46">
        <v>34.86</v>
      </c>
    </row>
    <row r="47" spans="6:10">
      <c r="F47">
        <v>32.4</v>
      </c>
    </row>
    <row r="48" spans="6:10">
      <c r="F48" s="127">
        <f>SUM(F42:F47)</f>
        <v>411.73999999999995</v>
      </c>
      <c r="G48" s="127">
        <f>F38-F48</f>
        <v>416.26000000000005</v>
      </c>
    </row>
    <row r="49" spans="6:7">
      <c r="F49" s="79" t="s">
        <v>97</v>
      </c>
      <c r="G49" s="79" t="s">
        <v>98</v>
      </c>
    </row>
    <row r="51" spans="6:7">
      <c r="F51" s="118">
        <f>F48/10.764</f>
        <v>38.251579338535855</v>
      </c>
      <c r="G51" s="118">
        <f>G48/10.764</f>
        <v>38.671497584541072</v>
      </c>
    </row>
    <row r="52" spans="6:7">
      <c r="F52" s="118">
        <f>F51+G51</f>
        <v>76.923076923076934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2024-07-02T09:50:04Z</dcterms:modified>
</cp:coreProperties>
</file>