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NUP R SHANKAR  - SBI\"/>
    </mc:Choice>
  </mc:AlternateContent>
  <xr:revisionPtr revIDLastSave="0" documentId="13_ncr:1_{A6E4686A-F528-4BB4-9ED7-E601AE63738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8" i="4" l="1"/>
  <c r="V6" i="4"/>
  <c r="T10" i="19"/>
  <c r="I33" i="4"/>
  <c r="G50" i="4"/>
  <c r="G49" i="4"/>
  <c r="G48" i="4"/>
  <c r="F48" i="4"/>
  <c r="G47" i="4"/>
  <c r="G45" i="4"/>
  <c r="F47" i="4"/>
  <c r="F45" i="4"/>
  <c r="F39" i="4"/>
  <c r="F40" i="4"/>
  <c r="F41" i="4"/>
  <c r="F42" i="4"/>
  <c r="F43" i="4"/>
  <c r="F44" i="4"/>
  <c r="F38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<sst xmlns="http://schemas.openxmlformats.org/spreadsheetml/2006/main" count="50" uniqueCount="44">
  <si>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</si>
  <si>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</si>
  <si>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</si>
  <si>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</si>
  <si>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</si>
  <si>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</si>
  <si>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</si>
  <si>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</si>
  <si>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</si>
  <si>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</si>
  <si>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</si>
  <si>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</si>
  <si>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</si>
  <si>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</si>
  <si>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</si>
  <si>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</si>
  <si>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</si>
  <si>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</si>
  <si>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</si>
  <si>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</si>
  <si>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</si>
  <si>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</si>
  <si>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</si>
  <si>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</si>
  <si>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</si>
  <si>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</si>
  <si>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</si>
  <si>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</si>
  <si>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</si>
  <si>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</si>
  <si>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</si>
  <si>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</si>
  <si>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</si>
  <si>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</si>
  <si>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</si>
  <si>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</si>
  <si>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</si>
  <si>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</si>
  <si>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</si>
  <si>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Andheri (East) -  ANUP R SHANKAR &amp; SAMEETA A SHANKAR</t>
  </si>
  <si>
    <t>Agree CA</t>
  </si>
  <si>
    <t>As per Oart OC</t>
  </si>
  <si>
    <t xml:space="preserve">Plan 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</si>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</sst>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248706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DE9A3-D71C-4D14-83B0-3E67DFAD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63906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315390</xdr:colOff>
      <xdr:row>53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90A2E-1955-42B8-93E8-E35B1AD6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30590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59B62-3B8D-41DE-8CD4-34FB45C4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42</xdr:row>
      <xdr:rowOff>77254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D21BB-D9FF-4F87-89CD-248C06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554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49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E2D42-3619-4CDE-A8B9-585FA4F7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8183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260B2-C024-4F81-A43B-58397EC6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7154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BDE7E-CC2F-4F16-9631-7D201288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735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2" x14ac:dyDescent="0.25">
      <c r="A3" s="4">
        <f t="shared" ref="A3:A14" si="0">N3</f>
        <v>0</v>
      </c>
      <c r="B3" s="4">
        <f t="shared" ref="B3:B14" si="1">Q3</f>
        <v>413</v>
      </c>
      <c r="C3" s="4">
        <f>B3*1.2</f>
        <v>495.59999999999997</v>
      </c>
      <c r="D3" s="4">
        <f t="shared" ref="D3:D14" si="2">C3*1.2</f>
        <v>594.71999999999991</v>
      </c>
      <c r="E3" s="5">
        <f t="shared" ref="E3:E14" si="3">R3</f>
        <v>6850000</v>
      </c>
      <c r="F3" s="9">
        <f t="shared" ref="F3:F14" si="4">ROUND((E3/B3),0)</f>
        <v>16586</v>
      </c>
      <c r="G3" s="9">
        <f t="shared" ref="G3:G14" si="5">ROUND((E3/C3),0)</f>
        <v>13822</v>
      </c>
      <c r="H3" s="9">
        <f t="shared" ref="H3:H14" si="6">ROUND((E3/D3),0)</f>
        <v>11518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413</v>
      </c>
      <c r="R3" s="2">
        <v>6850000</v>
      </c>
    </row>
    <row r="4" spans="1:22" x14ac:dyDescent="0.25">
      <c r="A4" s="4">
        <f t="shared" ref="A4:A9" si="9">N4</f>
        <v>0</v>
      </c>
      <c r="B4" s="4">
        <f t="shared" ref="B4:B9" si="10">Q4</f>
        <v>1043.3333333333335</v>
      </c>
      <c r="C4" s="4">
        <f t="shared" ref="C4:C9" si="11">B4*1.2</f>
        <v>1252.0000000000002</v>
      </c>
      <c r="D4" s="4">
        <f t="shared" ref="D4:D9" si="12">C4*1.2</f>
        <v>1502.4000000000003</v>
      </c>
      <c r="E4" s="5">
        <f t="shared" ref="E4:E9" si="13">R4</f>
        <v>33500000</v>
      </c>
      <c r="F4" s="9">
        <f t="shared" ref="F4:F9" si="14">ROUND((E4/B4),0)</f>
        <v>32109</v>
      </c>
      <c r="G4" s="9">
        <f t="shared" ref="G4:G9" si="15">ROUND((E4/C4),0)</f>
        <v>26757</v>
      </c>
      <c r="H4" s="9">
        <f t="shared" ref="H4:H9" si="16">ROUND((E4/D4),0)</f>
        <v>22298</v>
      </c>
      <c r="I4" s="4" t="e">
        <f>#REF!</f>
        <v>#REF!</v>
      </c>
      <c r="J4" s="4">
        <f t="shared" ref="J4:J9" si="17">S4</f>
        <v>0</v>
      </c>
      <c r="O4">
        <v>0</v>
      </c>
      <c r="P4">
        <v>1252</v>
      </c>
      <c r="Q4">
        <f t="shared" ref="Q4:Q9" si="18">P4/1.2</f>
        <v>1043.3333333333335</v>
      </c>
      <c r="R4" s="2">
        <v>33500000</v>
      </c>
    </row>
    <row r="5" spans="1:22" x14ac:dyDescent="0.25">
      <c r="A5" s="4">
        <f t="shared" si="9"/>
        <v>0</v>
      </c>
      <c r="B5" s="4">
        <f t="shared" si="10"/>
        <v>1006.6666666666667</v>
      </c>
      <c r="C5" s="4">
        <f t="shared" si="11"/>
        <v>1208</v>
      </c>
      <c r="D5" s="4">
        <f t="shared" si="12"/>
        <v>1449.6</v>
      </c>
      <c r="E5" s="5">
        <f t="shared" si="13"/>
        <v>18600000</v>
      </c>
      <c r="F5" s="9">
        <f t="shared" si="14"/>
        <v>18477</v>
      </c>
      <c r="G5" s="9">
        <f t="shared" si="15"/>
        <v>15397</v>
      </c>
      <c r="H5" s="9">
        <f t="shared" si="16"/>
        <v>12831</v>
      </c>
      <c r="I5" s="4" t="e">
        <f>#REF!</f>
        <v>#REF!</v>
      </c>
      <c r="J5" s="4">
        <f t="shared" si="17"/>
        <v>0</v>
      </c>
      <c r="O5">
        <v>0</v>
      </c>
      <c r="P5">
        <v>1208</v>
      </c>
      <c r="Q5">
        <f t="shared" si="18"/>
        <v>1006.6666666666667</v>
      </c>
      <c r="R5" s="2">
        <v>18600000</v>
      </c>
    </row>
    <row r="6" spans="1:22" x14ac:dyDescent="0.25">
      <c r="A6" s="4">
        <f t="shared" si="9"/>
        <v>0</v>
      </c>
      <c r="B6" s="4">
        <f t="shared" si="10"/>
        <v>408.33333333333337</v>
      </c>
      <c r="C6" s="4">
        <f t="shared" si="11"/>
        <v>490</v>
      </c>
      <c r="D6" s="4">
        <f t="shared" si="12"/>
        <v>588</v>
      </c>
      <c r="E6" s="5">
        <f t="shared" si="13"/>
        <v>8150000</v>
      </c>
      <c r="F6" s="9">
        <f t="shared" si="14"/>
        <v>19959</v>
      </c>
      <c r="G6" s="9">
        <f t="shared" si="15"/>
        <v>16633</v>
      </c>
      <c r="H6" s="9">
        <f t="shared" si="16"/>
        <v>13861</v>
      </c>
      <c r="I6" s="4" t="e">
        <f>#REF!</f>
        <v>#REF!</v>
      </c>
      <c r="J6" s="4">
        <f t="shared" si="17"/>
        <v>0</v>
      </c>
      <c r="O6">
        <v>0</v>
      </c>
      <c r="P6">
        <v>490</v>
      </c>
      <c r="Q6">
        <f t="shared" si="18"/>
        <v>408.33333333333337</v>
      </c>
      <c r="R6" s="2">
        <v>8150000</v>
      </c>
      <c r="U6">
        <v>112.27</v>
      </c>
      <c r="V6">
        <f>U6*10.764</f>
        <v>1208.4742799999999</v>
      </c>
    </row>
    <row r="7" spans="1:22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4:P9" si="19">O7/1.2</f>
        <v>0</v>
      </c>
      <c r="Q7">
        <f t="shared" si="18"/>
        <v>0</v>
      </c>
      <c r="R7" s="2">
        <v>0</v>
      </c>
    </row>
    <row r="8" spans="1:22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  <c r="U8">
        <v>45.5</v>
      </c>
      <c r="V8">
        <f>U8*10.764</f>
        <v>489.76199999999994</v>
      </c>
    </row>
    <row r="9" spans="1:22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2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2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2" x14ac:dyDescent="0.25">
      <c r="A16" s="4">
        <f t="shared" ref="A16:A28" si="32">N16</f>
        <v>0</v>
      </c>
      <c r="B16" s="4">
        <f t="shared" ref="B16:B28" si="33">Q16</f>
        <v>600</v>
      </c>
      <c r="C16" s="4">
        <f>B16*1.2</f>
        <v>720</v>
      </c>
      <c r="D16" s="4">
        <f t="shared" ref="D16:D28" si="34">C16*1.2</f>
        <v>864</v>
      </c>
      <c r="E16" s="5">
        <f t="shared" ref="E16:E28" si="35">R16</f>
        <v>13500000</v>
      </c>
      <c r="F16" s="9">
        <f t="shared" ref="F16:F28" si="36">ROUND((E16/B16),0)</f>
        <v>22500</v>
      </c>
      <c r="G16" s="9">
        <f t="shared" ref="G16:G28" si="37">ROUND((E16/C16),0)</f>
        <v>18750</v>
      </c>
      <c r="H16" s="9">
        <f t="shared" ref="H16:H28" si="38">ROUND((E16/D16),0)</f>
        <v>15625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600</v>
      </c>
      <c r="R16" s="2">
        <v>13500000</v>
      </c>
    </row>
    <row r="17" spans="1:24" x14ac:dyDescent="0.25">
      <c r="A17" s="4">
        <f t="shared" si="32"/>
        <v>0</v>
      </c>
      <c r="B17" s="4">
        <f t="shared" si="33"/>
        <v>570</v>
      </c>
      <c r="C17" s="4">
        <f t="shared" ref="C17:C28" si="41">B17*1.2</f>
        <v>684</v>
      </c>
      <c r="D17" s="4">
        <f t="shared" si="34"/>
        <v>820.8</v>
      </c>
      <c r="E17" s="5">
        <f t="shared" si="35"/>
        <v>11500000</v>
      </c>
      <c r="F17" s="9">
        <f t="shared" si="36"/>
        <v>20175</v>
      </c>
      <c r="G17" s="9">
        <f t="shared" si="37"/>
        <v>16813</v>
      </c>
      <c r="H17" s="9">
        <f t="shared" si="38"/>
        <v>14011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570</v>
      </c>
      <c r="R17" s="2">
        <v>11500000</v>
      </c>
    </row>
    <row r="18" spans="1:24" x14ac:dyDescent="0.25">
      <c r="A18" s="4">
        <f t="shared" si="32"/>
        <v>0</v>
      </c>
      <c r="B18" s="4">
        <f t="shared" si="33"/>
        <v>600</v>
      </c>
      <c r="C18" s="4">
        <f t="shared" si="41"/>
        <v>720</v>
      </c>
      <c r="D18" s="4">
        <f t="shared" si="34"/>
        <v>864</v>
      </c>
      <c r="E18" s="5">
        <f t="shared" si="35"/>
        <v>12500000</v>
      </c>
      <c r="F18" s="9">
        <f t="shared" si="36"/>
        <v>20833</v>
      </c>
      <c r="G18" s="9">
        <f t="shared" si="37"/>
        <v>17361</v>
      </c>
      <c r="H18" s="9">
        <f t="shared" si="38"/>
        <v>14468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600</v>
      </c>
      <c r="R18" s="2">
        <v>12500000</v>
      </c>
    </row>
    <row r="19" spans="1:24" x14ac:dyDescent="0.25">
      <c r="A19" s="4">
        <f t="shared" si="32"/>
        <v>0</v>
      </c>
      <c r="B19" s="4">
        <f t="shared" si="33"/>
        <v>695.83333333333337</v>
      </c>
      <c r="C19" s="4">
        <f t="shared" si="41"/>
        <v>835</v>
      </c>
      <c r="D19" s="4">
        <f t="shared" si="34"/>
        <v>1002</v>
      </c>
      <c r="E19" s="5">
        <f t="shared" si="35"/>
        <v>13500000</v>
      </c>
      <c r="F19" s="9">
        <f t="shared" si="36"/>
        <v>19401</v>
      </c>
      <c r="G19" s="9">
        <f t="shared" si="37"/>
        <v>16168</v>
      </c>
      <c r="H19" s="9">
        <f t="shared" si="38"/>
        <v>13473</v>
      </c>
      <c r="I19" s="4" t="e">
        <f>#REF!</f>
        <v>#REF!</v>
      </c>
      <c r="J19" s="4">
        <f t="shared" si="39"/>
        <v>0</v>
      </c>
      <c r="O19">
        <v>0</v>
      </c>
      <c r="P19">
        <v>835</v>
      </c>
      <c r="Q19">
        <f t="shared" si="40"/>
        <v>695.83333333333337</v>
      </c>
      <c r="R19" s="2">
        <v>13500000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435</v>
      </c>
      <c r="I31">
        <v>440</v>
      </c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I32">
        <v>72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I33">
        <f>I31+I32</f>
        <v>512</v>
      </c>
      <c r="S33" s="10"/>
      <c r="T33" s="10"/>
      <c r="U33" s="17" t="s">
        <v>17</v>
      </c>
      <c r="V33" s="23"/>
      <c r="W33" s="24">
        <f>X33-X34</f>
        <v>13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47</v>
      </c>
      <c r="X34" s="24">
        <v>2011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E36" t="s">
        <v>42</v>
      </c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19.5</v>
      </c>
      <c r="X36" s="24"/>
    </row>
    <row r="37" spans="4:25" ht="15.75" x14ac:dyDescent="0.25">
      <c r="U37" s="17"/>
      <c r="V37" s="26"/>
      <c r="W37" s="27">
        <f>W36%</f>
        <v>0.19500000000000001</v>
      </c>
      <c r="X37" s="27"/>
    </row>
    <row r="38" spans="4:25" ht="15.75" x14ac:dyDescent="0.25">
      <c r="D38">
        <v>2.85</v>
      </c>
      <c r="E38">
        <v>3.4</v>
      </c>
      <c r="F38" s="7">
        <f>D38*E38</f>
        <v>9.69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487.5</v>
      </c>
      <c r="X38" s="22"/>
    </row>
    <row r="39" spans="4:25" ht="15.75" x14ac:dyDescent="0.25">
      <c r="D39">
        <v>6.05</v>
      </c>
      <c r="E39">
        <v>2.15</v>
      </c>
      <c r="F39" s="7">
        <f t="shared" ref="F39:F44" si="53">D39*E39</f>
        <v>13.007499999999999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2012.5</v>
      </c>
      <c r="X39" s="22"/>
    </row>
    <row r="40" spans="4:25" ht="15.75" x14ac:dyDescent="0.25">
      <c r="D40">
        <v>2.0499999999999998</v>
      </c>
      <c r="E40">
        <v>1.35</v>
      </c>
      <c r="F40" s="7">
        <f t="shared" si="53"/>
        <v>2.7675000000000001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4:25" ht="15.75" x14ac:dyDescent="0.25">
      <c r="D41">
        <v>1.85</v>
      </c>
      <c r="E41">
        <v>1.2</v>
      </c>
      <c r="F41" s="7">
        <f t="shared" si="53"/>
        <v>2.2200000000000002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1.85</v>
      </c>
      <c r="E42">
        <v>1.2</v>
      </c>
      <c r="F42" s="7">
        <f t="shared" si="53"/>
        <v>2.2200000000000002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24512.5</v>
      </c>
      <c r="X42" s="22"/>
    </row>
    <row r="43" spans="4:25" ht="15.75" x14ac:dyDescent="0.25">
      <c r="D43">
        <v>2.85</v>
      </c>
      <c r="E43">
        <v>0.7</v>
      </c>
      <c r="F43" s="7">
        <f t="shared" si="53"/>
        <v>1.9949999999999999</v>
      </c>
      <c r="S43" s="10"/>
      <c r="T43" s="10"/>
      <c r="U43" s="23"/>
      <c r="V43" s="23"/>
      <c r="W43" s="24"/>
      <c r="X43" s="24"/>
    </row>
    <row r="44" spans="4:25" ht="15.75" x14ac:dyDescent="0.25">
      <c r="D44">
        <v>6.05</v>
      </c>
      <c r="E44">
        <v>1.45</v>
      </c>
      <c r="F44" s="7">
        <f t="shared" si="53"/>
        <v>8.7724999999999991</v>
      </c>
      <c r="S44" s="10"/>
      <c r="T44" s="10"/>
      <c r="U44" s="28" t="s">
        <v>37</v>
      </c>
      <c r="V44" s="30"/>
      <c r="W44" s="25">
        <v>512</v>
      </c>
      <c r="X44" s="24"/>
    </row>
    <row r="45" spans="4:25" ht="15.75" x14ac:dyDescent="0.25">
      <c r="F45" s="7">
        <f>SUM(F38:F44)</f>
        <v>40.672499999999992</v>
      </c>
      <c r="G45">
        <f>F45*10.764</f>
        <v>437.79878999999988</v>
      </c>
      <c r="P45" s="13" t="s">
        <v>29</v>
      </c>
      <c r="S45" s="10"/>
      <c r="T45" s="11"/>
      <c r="U45" s="17" t="s">
        <v>43</v>
      </c>
      <c r="V45" s="31"/>
      <c r="W45" s="32">
        <f>W42*W44+X46</f>
        <v>12550400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11295360</v>
      </c>
      <c r="X46" s="35"/>
    </row>
    <row r="47" spans="4:25" ht="15.75" x14ac:dyDescent="0.25">
      <c r="D47">
        <v>0.75</v>
      </c>
      <c r="E47">
        <v>6.05</v>
      </c>
      <c r="F47" s="7">
        <f t="shared" ref="F47:G48" si="54">D47*E47</f>
        <v>4.5374999999999996</v>
      </c>
      <c r="G47">
        <f>F47*10.764</f>
        <v>48.841649999999994</v>
      </c>
      <c r="S47" s="10"/>
      <c r="T47" s="10"/>
      <c r="U47" s="17" t="s">
        <v>25</v>
      </c>
      <c r="V47" s="23"/>
      <c r="W47" s="34">
        <f>W45*0.8</f>
        <v>10040320</v>
      </c>
      <c r="X47" s="34"/>
    </row>
    <row r="48" spans="4:25" ht="15.75" x14ac:dyDescent="0.25">
      <c r="D48">
        <v>0.75</v>
      </c>
      <c r="E48">
        <v>2.85</v>
      </c>
      <c r="F48" s="7">
        <f t="shared" si="54"/>
        <v>2.1375000000000002</v>
      </c>
      <c r="G48">
        <f>F48*10.764</f>
        <v>23.008050000000001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7:24" ht="15.75" x14ac:dyDescent="0.25">
      <c r="G49">
        <f>SUM(G47:G48)</f>
        <v>71.849699999999999</v>
      </c>
      <c r="U49" s="37" t="s">
        <v>26</v>
      </c>
      <c r="V49" s="38"/>
      <c r="W49" s="39">
        <f>W30*W44</f>
        <v>1280000</v>
      </c>
      <c r="X49" s="39"/>
    </row>
    <row r="50" spans="7:24" ht="15.75" x14ac:dyDescent="0.25">
      <c r="G50">
        <f>G45+G49</f>
        <v>509.64848999999987</v>
      </c>
      <c r="U50" s="17" t="s">
        <v>27</v>
      </c>
      <c r="V50" s="23"/>
      <c r="W50" s="36"/>
      <c r="X50" s="36"/>
    </row>
    <row r="51" spans="7:24" ht="15.75" x14ac:dyDescent="0.25">
      <c r="U51" s="40" t="s">
        <v>28</v>
      </c>
      <c r="V51" s="36"/>
      <c r="W51" s="34">
        <f>W45*0.025/12</f>
        <v>26146.666666666668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6" sqref="S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5" sqref="R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S16" sqref="S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0" sqref="V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"/>
  <sheetViews>
    <sheetView workbookViewId="0">
      <selection activeCell="T10" sqref="T10"/>
    </sheetView>
  </sheetViews>
  <sheetFormatPr defaultRowHeight="15" x14ac:dyDescent="0.25"/>
  <sheetData>
    <row r="1" spans="1:20" x14ac:dyDescent="0.25">
      <c r="A1" s="6"/>
    </row>
    <row r="10" spans="1:20" x14ac:dyDescent="0.25">
      <c r="S10">
        <v>116.32</v>
      </c>
      <c r="T10">
        <f>S10*10.764</f>
        <v>1252.0684799999999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2024-07-05T12:44:44Z</dcterms:modified>
</cp:coreProperties>
</file>