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115-PC\Desktop\Approx value\smita singhade\"/>
    </mc:Choice>
  </mc:AlternateContent>
  <xr:revisionPtr revIDLastSave="0" documentId="13_ncr:1_{19099C71-7396-43DE-BE0A-F7453A0CAB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  <sheet name="Sheet2" sheetId="29" r:id="rId14"/>
  </sheets>
  <calcPr calcId="191029"/>
</workbook>
</file>

<file path=xl/calcChain.xml><?xml version="1.0" encoding="utf-8"?>
<calcChain xmlns="http://schemas.openxmlformats.org/spreadsheetml/2006/main">
  <c r="P16" i="4" l="1"/>
  <c r="V9" i="4" l="1"/>
  <c r="Q13" i="4"/>
  <c r="P13" i="4"/>
  <c r="P12" i="4"/>
  <c r="Q12" i="4" s="1"/>
  <c r="Q11" i="4"/>
  <c r="P11" i="4"/>
  <c r="P10" i="4"/>
  <c r="Q10" i="4" s="1"/>
  <c r="P9" i="4"/>
  <c r="P8" i="4"/>
  <c r="P7" i="4"/>
  <c r="P6" i="4"/>
  <c r="P5" i="4"/>
  <c r="P4" i="4"/>
  <c r="P3" i="4"/>
  <c r="P24" i="4"/>
  <c r="Q24" i="4" s="1"/>
  <c r="P23" i="4"/>
  <c r="Q23" i="4" s="1"/>
  <c r="Q22" i="4"/>
  <c r="P22" i="4"/>
  <c r="P21" i="4"/>
  <c r="Q21" i="4" s="1"/>
  <c r="Q20" i="4"/>
  <c r="P20" i="4"/>
  <c r="P19" i="4"/>
  <c r="Q19" i="4" s="1"/>
  <c r="P18" i="4"/>
  <c r="P17" i="4"/>
  <c r="V26" i="4" l="1"/>
  <c r="V8" i="4"/>
  <c r="V7" i="4"/>
  <c r="V16" i="4" s="1"/>
  <c r="V10" i="4" l="1"/>
  <c r="V12" i="4"/>
  <c r="V13" i="4" l="1"/>
  <c r="V14" i="4" s="1"/>
  <c r="V15" i="4" s="1"/>
  <c r="V18" i="4" s="1"/>
  <c r="V21" i="4" s="1"/>
  <c r="V23" i="4" s="1"/>
  <c r="V28" i="4" s="1"/>
  <c r="A6" i="4"/>
  <c r="B6" i="4"/>
  <c r="C6" i="4" s="1"/>
  <c r="E6" i="4"/>
  <c r="I6" i="4"/>
  <c r="J6" i="4"/>
  <c r="V24" i="4" l="1"/>
  <c r="V25" i="4"/>
  <c r="G6" i="4"/>
  <c r="D6" i="4"/>
  <c r="H6" i="4" s="1"/>
  <c r="F6" i="4"/>
  <c r="P25" i="4" l="1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C9" i="4" l="1"/>
  <c r="D9" i="4" s="1"/>
  <c r="H9" i="4" s="1"/>
  <c r="C10" i="4"/>
  <c r="G10" i="4" s="1"/>
  <c r="C11" i="4"/>
  <c r="D11" i="4" s="1"/>
  <c r="H11" i="4" s="1"/>
  <c r="C8" i="4"/>
  <c r="D8" i="4" s="1"/>
  <c r="H8" i="4" s="1"/>
  <c r="F8" i="4"/>
  <c r="H12" i="4"/>
  <c r="F9" i="4"/>
  <c r="F10" i="4"/>
  <c r="F11" i="4"/>
  <c r="F12" i="4"/>
  <c r="G9" i="4"/>
  <c r="G11" i="4"/>
  <c r="G12" i="4"/>
  <c r="G8" i="4" l="1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<sst xmlns="http://schemas.openxmlformats.org/spreadsheetml/2006/main" count="41" uniqueCount="38">
  <si>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</si>
  <si>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</si>
  <si>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</si>
  <si>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</si>
  <si>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</si>
  <si>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</si>
  <si>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</si>
  <si>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</si>
  <si>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</si>
  <si>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</si>
  <si>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</si>
  <si>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</si>
  <si>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</si>
  <si>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</si>
  <si>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</si>
  <si>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</si>
  <si>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</si>
  <si>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</si>
  <si>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</si>
  <si>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</si>
  <si>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</si>
  <si>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</si>
  <si>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</si>
  <si>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</si>
  <si>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</si>
  <si>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</si>
  <si>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</si>
  <si>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</si>
  <si>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</si>
  <si>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</si>
  <si>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</si>
  <si>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Rate on Built up  area (10%)</t>
  </si>
  <si>
    <t>Built up area (10%)</t>
  </si>
  <si>
    <t>rate on C.A</t>
  </si>
  <si>
    <t>Depreciation (100-10)X9/60</t>
  </si>
  <si>
    <t>Agrement value</t>
  </si>
  <si>
    <t xml:space="preserve">Carpet Area </t>
  </si>
  <si>
    <t>Flat No 1904 19 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</si>
</sst>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0" fontId="9" fillId="0" borderId="0" xfId="0" applyFont="1"/>
    <xf numFmtId="2" fontId="13" fillId="0" borderId="0" xfId="0" applyNumberFormat="1" applyFont="1" applyAlignment="1">
      <alignment wrapText="1"/>
    </xf>
    <xf numFmtId="2" fontId="14" fillId="0" borderId="0" xfId="0" applyNumberFormat="1" applyFont="1"/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12" fillId="0" borderId="0" xfId="0" applyFont="1"/>
    <xf numFmtId="0" fontId="8" fillId="0" borderId="0" xfId="0" applyFont="1" applyAlignment="1">
      <alignment horizontal="right"/>
    </xf>
    <xf numFmtId="2" fontId="1" fillId="0" borderId="0" xfId="0" applyNumberFormat="1" applyFont="1"/>
    <xf numFmtId="2" fontId="2" fillId="0" borderId="0" xfId="0" applyNumberFormat="1" applyFont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/>
    <xf numFmtId="0" fontId="1" fillId="3" borderId="0" xfId="0" applyFont="1" applyFill="1"/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14</xdr:col>
      <xdr:colOff>207598</xdr:colOff>
      <xdr:row>51</xdr:row>
      <xdr:rowOff>51913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95BEA-CD32-D918-CD64-7DD5D276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8764223" cy="79735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410823</xdr:colOff>
      <xdr:row>49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55F6ED-888E-26BC-3E7E-D1E7A216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945223" cy="8278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164075</xdr:colOff>
      <xdr:row>46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A78D7-9ED1-B5CE-72E9-E886CC4C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404075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82DE2-9FB1-1ADE-37B4-0A1EDBA0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16</xdr:col>
      <xdr:colOff>48908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47BF8-D778-9FA6-B380-2EEB7ED7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9192908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31</xdr:col>
      <xdr:colOff>268949</xdr:colOff>
      <xdr:row>47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55710-E322-4FA0-B51A-DF475507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6118549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24</xdr:col>
      <xdr:colOff>163990</xdr:colOff>
      <xdr:row>59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D4F63-50CC-906D-C2B7-034F4C28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4794390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28</xdr:col>
      <xdr:colOff>111252</xdr:colOff>
      <xdr:row>49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AF0B4-9264-1D07-0F15-DDAE3A8B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667" y="762000"/>
          <a:ext cx="16070918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30</xdr:col>
      <xdr:colOff>259508</xdr:colOff>
      <xdr:row>51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BD1087-1969-98E4-D32E-05CA6AAB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16718708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45</xdr:col>
      <xdr:colOff>316682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A2581-6B13-D9C8-AEEC-A1F863A6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0" y="190500"/>
          <a:ext cx="16890182" cy="9107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37</xdr:col>
      <xdr:colOff>566554</xdr:colOff>
      <xdr:row>47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9FB12C-3645-5727-F6F3-179451329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90500"/>
          <a:ext cx="15747023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0"/>
  <sheetViews>
    <sheetView tabSelected="1" topLeftCell="C1" zoomScaleNormal="100" workbookViewId="0">
      <selection activeCell="V26" sqref="V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7" customWidth="1"/>
    <col min="17" max="17" width="15.5703125" style="27" customWidth="1"/>
    <col min="18" max="18" width="15.42578125" customWidth="1"/>
    <col min="19" max="19" width="5.28515625" customWidth="1"/>
    <col min="20" max="20" width="27.42578125" customWidth="1"/>
    <col min="22" max="22" width="19" style="27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32</v>
      </c>
      <c r="D1" s="3" t="s">
        <v>9</v>
      </c>
      <c r="E1" s="3" t="s">
        <v>1</v>
      </c>
      <c r="F1" s="7" t="s">
        <v>8</v>
      </c>
      <c r="G1" s="7" t="s">
        <v>31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6" t="s">
        <v>5</v>
      </c>
      <c r="Q1" s="26" t="s">
        <v>6</v>
      </c>
      <c r="R1" s="1" t="s">
        <v>1</v>
      </c>
      <c r="V1" s="42"/>
    </row>
    <row r="2" spans="1:26" s="1" customFormat="1" ht="44.25" customHeight="1" x14ac:dyDescent="0.25">
      <c r="A2" s="62" t="s">
        <v>26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25"/>
      <c r="T2" s="63" t="s">
        <v>37</v>
      </c>
      <c r="U2" s="63"/>
      <c r="V2" s="63"/>
      <c r="W2" s="63"/>
      <c r="X2" s="63"/>
      <c r="Y2" s="63"/>
    </row>
    <row r="3" spans="1:26" x14ac:dyDescent="0.25">
      <c r="A3" s="4">
        <f t="shared" ref="A3:A6" si="0">N3</f>
        <v>0</v>
      </c>
      <c r="B3" s="4">
        <f t="shared" ref="B3:B6" si="1">Q3</f>
        <v>572</v>
      </c>
      <c r="C3" s="4">
        <f>B3*1.1</f>
        <v>629.20000000000005</v>
      </c>
      <c r="D3" s="4">
        <f t="shared" ref="D3:D6" si="2">C3*1.2</f>
        <v>755.04000000000008</v>
      </c>
      <c r="E3" s="5">
        <f t="shared" ref="E3:E6" si="3">R3</f>
        <v>12000000</v>
      </c>
      <c r="F3" s="8">
        <f t="shared" ref="F3:F6" si="4">ROUND((E3/B3),0)</f>
        <v>20979</v>
      </c>
      <c r="G3" s="4">
        <f t="shared" ref="G3:G6" si="5">ROUND((E3/C3),0)</f>
        <v>19072</v>
      </c>
      <c r="H3" s="4">
        <f t="shared" ref="H3:H6" si="6">ROUND((E3/D3),0)</f>
        <v>15893</v>
      </c>
      <c r="I3" s="4" t="e">
        <f>#REF!</f>
        <v>#REF!</v>
      </c>
      <c r="J3" s="4" t="e">
        <f>#REF!</f>
        <v>#REF!</v>
      </c>
      <c r="O3">
        <v>0</v>
      </c>
      <c r="P3" s="27">
        <f t="shared" ref="P3:P13" si="7">O3/1.2</f>
        <v>0</v>
      </c>
      <c r="Q3" s="27">
        <v>572</v>
      </c>
      <c r="R3" s="2">
        <v>12000000</v>
      </c>
      <c r="S3" s="2"/>
      <c r="T3" s="63"/>
      <c r="U3" s="63"/>
      <c r="V3" s="63"/>
      <c r="W3" s="63"/>
      <c r="X3" s="63"/>
      <c r="Y3" s="63"/>
    </row>
    <row r="4" spans="1:26" ht="15.75" thickBot="1" x14ac:dyDescent="0.3">
      <c r="A4" s="4">
        <f t="shared" si="0"/>
        <v>0</v>
      </c>
      <c r="B4" s="4">
        <f t="shared" si="1"/>
        <v>720</v>
      </c>
      <c r="C4" s="4">
        <f t="shared" ref="C4:C11" si="8">B4*1.1</f>
        <v>792.00000000000011</v>
      </c>
      <c r="D4" s="4">
        <f t="shared" si="2"/>
        <v>950.40000000000009</v>
      </c>
      <c r="E4" s="5">
        <f t="shared" si="3"/>
        <v>17000000</v>
      </c>
      <c r="F4" s="61">
        <f t="shared" si="4"/>
        <v>23611</v>
      </c>
      <c r="G4" s="4">
        <f t="shared" si="5"/>
        <v>21465</v>
      </c>
      <c r="H4" s="4">
        <f t="shared" si="6"/>
        <v>17887</v>
      </c>
      <c r="I4" s="4" t="e">
        <f>#REF!</f>
        <v>#REF!</v>
      </c>
      <c r="J4" s="4" t="e">
        <f>#REF!</f>
        <v>#REF!</v>
      </c>
      <c r="O4">
        <v>0</v>
      </c>
      <c r="P4" s="27">
        <f t="shared" si="7"/>
        <v>0</v>
      </c>
      <c r="Q4" s="27">
        <v>720</v>
      </c>
      <c r="R4" s="2">
        <v>17000000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590</v>
      </c>
      <c r="C5" s="4">
        <f t="shared" si="8"/>
        <v>649</v>
      </c>
      <c r="D5" s="4">
        <f t="shared" si="2"/>
        <v>778.8</v>
      </c>
      <c r="E5" s="5">
        <f t="shared" si="3"/>
        <v>14000000</v>
      </c>
      <c r="F5" s="61">
        <f t="shared" si="4"/>
        <v>23729</v>
      </c>
      <c r="G5" s="4">
        <f t="shared" si="5"/>
        <v>21572</v>
      </c>
      <c r="H5" s="4">
        <f t="shared" si="6"/>
        <v>17976</v>
      </c>
      <c r="I5" s="4" t="e">
        <f>#REF!</f>
        <v>#REF!</v>
      </c>
      <c r="J5" s="4" t="e">
        <f>#REF!</f>
        <v>#REF!</v>
      </c>
      <c r="O5">
        <v>0</v>
      </c>
      <c r="P5" s="27">
        <f t="shared" si="7"/>
        <v>0</v>
      </c>
      <c r="Q5" s="27">
        <v>590</v>
      </c>
      <c r="R5" s="2">
        <v>14000000</v>
      </c>
      <c r="S5" s="2"/>
      <c r="T5" s="54" t="s">
        <v>11</v>
      </c>
      <c r="U5" s="35"/>
      <c r="V5" s="36">
        <v>22500</v>
      </c>
      <c r="W5" s="37" t="s">
        <v>33</v>
      </c>
      <c r="X5" s="10"/>
    </row>
    <row r="6" spans="1:26" ht="15" customHeight="1" x14ac:dyDescent="0.25">
      <c r="A6" s="4">
        <f t="shared" si="0"/>
        <v>0</v>
      </c>
      <c r="B6" s="4">
        <f t="shared" si="1"/>
        <v>590</v>
      </c>
      <c r="C6" s="4">
        <f t="shared" si="8"/>
        <v>649</v>
      </c>
      <c r="D6" s="4">
        <f t="shared" si="2"/>
        <v>778.8</v>
      </c>
      <c r="E6" s="5">
        <f t="shared" si="3"/>
        <v>14300000</v>
      </c>
      <c r="F6" s="8">
        <f t="shared" si="4"/>
        <v>24237</v>
      </c>
      <c r="G6" s="4">
        <f t="shared" si="5"/>
        <v>22034</v>
      </c>
      <c r="H6" s="4">
        <f t="shared" si="6"/>
        <v>18362</v>
      </c>
      <c r="I6" s="4" t="e">
        <f>#REF!</f>
        <v>#REF!</v>
      </c>
      <c r="J6" s="4" t="e">
        <f>#REF!</f>
        <v>#REF!</v>
      </c>
      <c r="O6">
        <v>0</v>
      </c>
      <c r="P6" s="27">
        <f t="shared" si="7"/>
        <v>0</v>
      </c>
      <c r="Q6" s="27">
        <v>590</v>
      </c>
      <c r="R6" s="2">
        <v>14300000</v>
      </c>
      <c r="S6" s="2"/>
      <c r="T6" s="55" t="s">
        <v>12</v>
      </c>
      <c r="U6" s="11"/>
      <c r="V6" s="30">
        <v>2800</v>
      </c>
      <c r="W6" s="12"/>
      <c r="X6" s="10"/>
    </row>
    <row r="7" spans="1:26" ht="15.75" x14ac:dyDescent="0.25">
      <c r="A7" s="4">
        <f t="shared" ref="A7" si="9">N7</f>
        <v>0</v>
      </c>
      <c r="B7" s="4">
        <f t="shared" ref="B7" si="10">Q7</f>
        <v>577</v>
      </c>
      <c r="C7" s="4">
        <f t="shared" si="8"/>
        <v>634.70000000000005</v>
      </c>
      <c r="D7" s="4">
        <f t="shared" ref="D7" si="11">C7*1.2</f>
        <v>761.64</v>
      </c>
      <c r="E7" s="5">
        <f t="shared" ref="E7" si="12">R7</f>
        <v>17000000</v>
      </c>
      <c r="F7" s="4">
        <f t="shared" ref="F7" si="13">ROUND((E7/B7),0)</f>
        <v>29463</v>
      </c>
      <c r="G7" s="4">
        <f t="shared" ref="G7" si="14">ROUND((E7/C7),0)</f>
        <v>26784</v>
      </c>
      <c r="H7" s="4">
        <f t="shared" ref="H7" si="15">ROUND((E7/D7),0)</f>
        <v>22320</v>
      </c>
      <c r="I7" s="4" t="e">
        <f>#REF!</f>
        <v>#REF!</v>
      </c>
      <c r="J7" s="4" t="e">
        <f>#REF!</f>
        <v>#REF!</v>
      </c>
      <c r="O7">
        <v>0</v>
      </c>
      <c r="P7" s="27">
        <f t="shared" si="7"/>
        <v>0</v>
      </c>
      <c r="Q7" s="27">
        <v>577</v>
      </c>
      <c r="R7" s="2">
        <v>17000000</v>
      </c>
      <c r="S7" s="2"/>
      <c r="T7" s="13" t="s">
        <v>13</v>
      </c>
      <c r="U7" s="11"/>
      <c r="V7" s="30">
        <f>V5-V6</f>
        <v>19700</v>
      </c>
      <c r="W7" s="12"/>
      <c r="X7" s="10"/>
    </row>
    <row r="8" spans="1:26" ht="15.75" x14ac:dyDescent="0.25">
      <c r="A8" s="4">
        <f t="shared" ref="A8:A12" si="16">N8</f>
        <v>0</v>
      </c>
      <c r="B8" s="4">
        <f t="shared" ref="B8:B12" si="17">Q8</f>
        <v>536</v>
      </c>
      <c r="C8" s="4">
        <f t="shared" si="8"/>
        <v>589.6</v>
      </c>
      <c r="D8" s="4">
        <f t="shared" ref="D8:D12" si="18">C8*1.2</f>
        <v>707.52</v>
      </c>
      <c r="E8" s="5">
        <f t="shared" ref="E8:E12" si="19">R8</f>
        <v>13000000</v>
      </c>
      <c r="F8" s="4">
        <f t="shared" ref="F8:F12" si="20">ROUND((E8/B8),0)</f>
        <v>24254</v>
      </c>
      <c r="G8" s="4">
        <f t="shared" ref="G8:G12" si="21">ROUND((E8/C8),0)</f>
        <v>22049</v>
      </c>
      <c r="H8" s="4">
        <f t="shared" ref="H8:H12" si="22">ROUND((E8/D8),0)</f>
        <v>18374</v>
      </c>
      <c r="I8" s="4" t="e">
        <f>#REF!</f>
        <v>#REF!</v>
      </c>
      <c r="J8" s="4" t="e">
        <f>#REF!</f>
        <v>#REF!</v>
      </c>
      <c r="O8">
        <v>0</v>
      </c>
      <c r="P8" s="27">
        <f t="shared" si="7"/>
        <v>0</v>
      </c>
      <c r="Q8" s="27">
        <v>536</v>
      </c>
      <c r="R8" s="2">
        <v>13000000</v>
      </c>
      <c r="S8" s="2"/>
      <c r="T8" s="13" t="s">
        <v>14</v>
      </c>
      <c r="U8" s="11"/>
      <c r="V8" s="30">
        <f>V6</f>
        <v>2800</v>
      </c>
      <c r="W8" s="12"/>
      <c r="X8" s="10"/>
    </row>
    <row r="9" spans="1:26" ht="15.75" x14ac:dyDescent="0.25">
      <c r="A9" s="4">
        <f t="shared" si="16"/>
        <v>0</v>
      </c>
      <c r="B9" s="4">
        <f t="shared" si="17"/>
        <v>700</v>
      </c>
      <c r="C9" s="4">
        <f t="shared" si="8"/>
        <v>770.00000000000011</v>
      </c>
      <c r="D9" s="4">
        <f t="shared" si="18"/>
        <v>924.00000000000011</v>
      </c>
      <c r="E9" s="5">
        <f t="shared" si="19"/>
        <v>15000000</v>
      </c>
      <c r="F9" s="4">
        <f t="shared" si="20"/>
        <v>21429</v>
      </c>
      <c r="G9" s="4">
        <f t="shared" si="21"/>
        <v>19481</v>
      </c>
      <c r="H9" s="4">
        <f t="shared" si="22"/>
        <v>16234</v>
      </c>
      <c r="I9" s="4" t="e">
        <f>#REF!</f>
        <v>#REF!</v>
      </c>
      <c r="J9" s="4" t="e">
        <f>#REF!</f>
        <v>#REF!</v>
      </c>
      <c r="O9">
        <v>0</v>
      </c>
      <c r="P9" s="27">
        <f t="shared" si="7"/>
        <v>0</v>
      </c>
      <c r="Q9" s="27">
        <v>700</v>
      </c>
      <c r="R9" s="2">
        <v>15000000</v>
      </c>
      <c r="S9" s="2"/>
      <c r="T9" s="13" t="s">
        <v>15</v>
      </c>
      <c r="U9" s="38"/>
      <c r="V9" s="56">
        <f>W9-W10</f>
        <v>0</v>
      </c>
      <c r="W9" s="14">
        <v>2024</v>
      </c>
      <c r="X9" s="46"/>
    </row>
    <row r="10" spans="1:26" ht="15.75" x14ac:dyDescent="0.25">
      <c r="A10" s="4">
        <f t="shared" si="16"/>
        <v>0</v>
      </c>
      <c r="B10" s="4">
        <f t="shared" si="17"/>
        <v>0</v>
      </c>
      <c r="C10" s="4">
        <f t="shared" si="8"/>
        <v>0</v>
      </c>
      <c r="D10" s="4">
        <f t="shared" si="18"/>
        <v>0</v>
      </c>
      <c r="E10" s="5">
        <f t="shared" si="19"/>
        <v>0</v>
      </c>
      <c r="F10" s="4" t="e">
        <f t="shared" si="20"/>
        <v>#DIV/0!</v>
      </c>
      <c r="G10" s="4" t="e">
        <f t="shared" si="21"/>
        <v>#DIV/0!</v>
      </c>
      <c r="H10" s="4" t="e">
        <f t="shared" si="22"/>
        <v>#DIV/0!</v>
      </c>
      <c r="I10" s="4" t="e">
        <f>#REF!</f>
        <v>#REF!</v>
      </c>
      <c r="J10" s="4" t="e">
        <f>#REF!</f>
        <v>#REF!</v>
      </c>
      <c r="O10">
        <v>0</v>
      </c>
      <c r="P10" s="27">
        <f t="shared" si="7"/>
        <v>0</v>
      </c>
      <c r="Q10" s="27">
        <f t="shared" ref="Q10:Q13" si="23">P10/1.2</f>
        <v>0</v>
      </c>
      <c r="R10" s="2">
        <v>0</v>
      </c>
      <c r="S10" s="2"/>
      <c r="T10" s="13" t="s">
        <v>16</v>
      </c>
      <c r="U10" s="38"/>
      <c r="V10" s="56">
        <f>V11-V9</f>
        <v>60</v>
      </c>
      <c r="W10" s="14">
        <v>2024</v>
      </c>
      <c r="X10" s="46"/>
      <c r="Y10" s="6"/>
      <c r="Z10" s="6"/>
    </row>
    <row r="11" spans="1:26" ht="15.75" x14ac:dyDescent="0.25">
      <c r="A11" s="4">
        <f t="shared" si="16"/>
        <v>0</v>
      </c>
      <c r="B11" s="4">
        <f t="shared" si="17"/>
        <v>0</v>
      </c>
      <c r="C11" s="4">
        <f t="shared" si="8"/>
        <v>0</v>
      </c>
      <c r="D11" s="4">
        <f t="shared" si="18"/>
        <v>0</v>
      </c>
      <c r="E11" s="5">
        <f t="shared" si="19"/>
        <v>0</v>
      </c>
      <c r="F11" s="4" t="e">
        <f t="shared" si="20"/>
        <v>#DIV/0!</v>
      </c>
      <c r="G11" s="4" t="e">
        <f t="shared" si="21"/>
        <v>#DIV/0!</v>
      </c>
      <c r="H11" s="4" t="e">
        <f t="shared" si="22"/>
        <v>#DIV/0!</v>
      </c>
      <c r="I11" s="4" t="e">
        <f>#REF!</f>
        <v>#REF!</v>
      </c>
      <c r="J11" s="4" t="e">
        <f>#REF!</f>
        <v>#REF!</v>
      </c>
      <c r="O11">
        <v>0</v>
      </c>
      <c r="P11" s="27">
        <f t="shared" si="7"/>
        <v>0</v>
      </c>
      <c r="Q11" s="27">
        <f t="shared" si="23"/>
        <v>0</v>
      </c>
      <c r="R11" s="2">
        <v>0</v>
      </c>
      <c r="S11" s="2"/>
      <c r="T11" s="13" t="s">
        <v>17</v>
      </c>
      <c r="U11" s="38"/>
      <c r="V11" s="56">
        <v>60</v>
      </c>
      <c r="W11" s="14"/>
      <c r="X11" s="46"/>
    </row>
    <row r="12" spans="1:26" ht="15.75" x14ac:dyDescent="0.25">
      <c r="A12" s="4">
        <f t="shared" si="16"/>
        <v>0</v>
      </c>
      <c r="B12" s="4">
        <f t="shared" si="17"/>
        <v>0</v>
      </c>
      <c r="C12" s="4">
        <f t="shared" ref="C12" si="24">B12*1.2</f>
        <v>0</v>
      </c>
      <c r="D12" s="4">
        <f t="shared" si="18"/>
        <v>0</v>
      </c>
      <c r="E12" s="5">
        <f t="shared" si="19"/>
        <v>0</v>
      </c>
      <c r="F12" s="4" t="e">
        <f t="shared" si="20"/>
        <v>#DIV/0!</v>
      </c>
      <c r="G12" s="4" t="e">
        <f t="shared" si="21"/>
        <v>#DIV/0!</v>
      </c>
      <c r="H12" s="4" t="e">
        <f t="shared" si="22"/>
        <v>#DIV/0!</v>
      </c>
      <c r="I12" s="4" t="e">
        <f>#REF!</f>
        <v>#REF!</v>
      </c>
      <c r="J12" s="4" t="e">
        <f>#REF!</f>
        <v>#REF!</v>
      </c>
      <c r="O12">
        <v>0</v>
      </c>
      <c r="P12" s="27">
        <f t="shared" si="7"/>
        <v>0</v>
      </c>
      <c r="Q12" s="27">
        <f t="shared" si="23"/>
        <v>0</v>
      </c>
      <c r="R12" s="2">
        <v>0</v>
      </c>
      <c r="S12" s="2"/>
      <c r="T12" s="55" t="s">
        <v>34</v>
      </c>
      <c r="U12" s="38"/>
      <c r="V12" s="56">
        <f>(100-10)*V9/V11</f>
        <v>0</v>
      </c>
      <c r="W12" s="14"/>
      <c r="X12" s="46"/>
    </row>
    <row r="13" spans="1:26" ht="15.75" x14ac:dyDescent="0.25">
      <c r="A13" s="4">
        <f t="shared" ref="A13:A14" si="25">N13</f>
        <v>0</v>
      </c>
      <c r="B13" s="4">
        <f t="shared" ref="B13:B14" si="26">Q13</f>
        <v>0</v>
      </c>
      <c r="C13" s="4">
        <f t="shared" ref="C13:C14" si="27">B13*1.2</f>
        <v>0</v>
      </c>
      <c r="D13" s="4">
        <f t="shared" ref="D13:D14" si="28">C13*1.2</f>
        <v>0</v>
      </c>
      <c r="E13" s="5">
        <f t="shared" ref="E13:E14" si="29">R13</f>
        <v>0</v>
      </c>
      <c r="F13" s="4" t="e">
        <f t="shared" ref="F13:F14" si="30">ROUND((E13/B13),0)</f>
        <v>#DIV/0!</v>
      </c>
      <c r="G13" s="4" t="e">
        <f t="shared" ref="G13:G14" si="31">ROUND((E13/C13),0)</f>
        <v>#DIV/0!</v>
      </c>
      <c r="H13" s="4" t="e">
        <f t="shared" ref="H13:H14" si="32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7">
        <f t="shared" si="7"/>
        <v>0</v>
      </c>
      <c r="Q13" s="27">
        <f t="shared" si="23"/>
        <v>0</v>
      </c>
      <c r="R13" s="2">
        <v>0</v>
      </c>
      <c r="S13" s="2"/>
      <c r="T13" s="13"/>
      <c r="U13" s="57"/>
      <c r="V13" s="56">
        <f>V12%</f>
        <v>0</v>
      </c>
      <c r="W13" s="58"/>
      <c r="X13" s="47"/>
    </row>
    <row r="14" spans="1:26" ht="15.75" x14ac:dyDescent="0.25">
      <c r="A14" s="4">
        <f t="shared" si="25"/>
        <v>0</v>
      </c>
      <c r="B14" s="4">
        <f t="shared" si="26"/>
        <v>0</v>
      </c>
      <c r="C14" s="4">
        <f t="shared" si="27"/>
        <v>0</v>
      </c>
      <c r="D14" s="4">
        <f t="shared" si="28"/>
        <v>0</v>
      </c>
      <c r="E14" s="5">
        <f t="shared" si="29"/>
        <v>0</v>
      </c>
      <c r="F14" s="4" t="e">
        <f t="shared" si="30"/>
        <v>#DIV/0!</v>
      </c>
      <c r="G14" s="4" t="e">
        <f t="shared" si="31"/>
        <v>#DIV/0!</v>
      </c>
      <c r="H14" s="4" t="e">
        <f t="shared" si="32"/>
        <v>#DIV/0!</v>
      </c>
      <c r="I14" s="4" t="e">
        <f>#REF!</f>
        <v>#REF!</v>
      </c>
      <c r="J14" s="4" t="e">
        <f>#REF!</f>
        <v>#REF!</v>
      </c>
      <c r="O14">
        <v>0</v>
      </c>
      <c r="P14" s="27">
        <f t="shared" ref="P14" si="33">O14/1.2</f>
        <v>0</v>
      </c>
      <c r="Q14" s="27">
        <f t="shared" ref="Q14" si="34">P14/1.2</f>
        <v>0</v>
      </c>
      <c r="R14" s="2">
        <v>0</v>
      </c>
      <c r="S14" s="2"/>
      <c r="T14" s="13" t="s">
        <v>18</v>
      </c>
      <c r="U14" s="11"/>
      <c r="V14" s="30">
        <f>V8*V13</f>
        <v>0</v>
      </c>
      <c r="W14" s="12"/>
      <c r="X14" s="10"/>
    </row>
    <row r="15" spans="1:26" ht="36.75" customHeight="1" x14ac:dyDescent="0.25">
      <c r="A15" s="62" t="s">
        <v>27</v>
      </c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25"/>
      <c r="T15" s="13" t="s">
        <v>19</v>
      </c>
      <c r="U15" s="11"/>
      <c r="V15" s="30">
        <f>V8-V14</f>
        <v>2800</v>
      </c>
      <c r="W15" s="12"/>
      <c r="X15" s="10"/>
    </row>
    <row r="16" spans="1:26" ht="15.75" x14ac:dyDescent="0.25">
      <c r="A16" s="4">
        <f t="shared" ref="A16:A18" si="35">N16</f>
        <v>0</v>
      </c>
      <c r="B16" s="4">
        <f t="shared" ref="B16:B18" si="36">Q16</f>
        <v>230</v>
      </c>
      <c r="C16" s="4">
        <f>B16*1.1</f>
        <v>253.00000000000003</v>
      </c>
      <c r="D16" s="4">
        <f t="shared" ref="D16:D18" si="37">C16*1.2</f>
        <v>303.60000000000002</v>
      </c>
      <c r="E16" s="5">
        <f t="shared" ref="E16:E18" si="38">R16</f>
        <v>4500000</v>
      </c>
      <c r="F16" s="61">
        <f t="shared" ref="F16:F18" si="39">ROUND((E16/B16),0)</f>
        <v>19565</v>
      </c>
      <c r="G16" s="4">
        <f t="shared" ref="G16:G18" si="40">ROUND((E16/C16),0)</f>
        <v>17787</v>
      </c>
      <c r="H16" s="4">
        <f t="shared" ref="H16:H18" si="41">ROUND((E16/D16),0)</f>
        <v>14822</v>
      </c>
      <c r="I16" s="4" t="e">
        <f>#REF!</f>
        <v>#REF!</v>
      </c>
      <c r="J16" s="4" t="e">
        <f>#REF!</f>
        <v>#REF!</v>
      </c>
      <c r="O16">
        <v>0</v>
      </c>
      <c r="P16" s="27">
        <f>126*10.764</f>
        <v>1356.2639999999999</v>
      </c>
      <c r="Q16" s="27">
        <v>230</v>
      </c>
      <c r="R16" s="2">
        <v>4500000</v>
      </c>
      <c r="S16" s="2"/>
      <c r="T16" s="13" t="s">
        <v>13</v>
      </c>
      <c r="U16" s="11"/>
      <c r="V16" s="30">
        <f>V7</f>
        <v>19700</v>
      </c>
      <c r="W16" s="12"/>
      <c r="X16" s="10"/>
    </row>
    <row r="17" spans="1:26" ht="15.75" x14ac:dyDescent="0.25">
      <c r="A17" s="4">
        <f t="shared" si="35"/>
        <v>0</v>
      </c>
      <c r="B17" s="4">
        <f t="shared" si="36"/>
        <v>230</v>
      </c>
      <c r="C17" s="4">
        <f t="shared" ref="C17:C20" si="42">B17*1.1</f>
        <v>253.00000000000003</v>
      </c>
      <c r="D17" s="4">
        <f t="shared" si="37"/>
        <v>303.60000000000002</v>
      </c>
      <c r="E17" s="5">
        <f t="shared" si="38"/>
        <v>4500000</v>
      </c>
      <c r="F17" s="4">
        <f t="shared" si="39"/>
        <v>19565</v>
      </c>
      <c r="G17" s="4">
        <f t="shared" si="40"/>
        <v>17787</v>
      </c>
      <c r="H17" s="4">
        <f t="shared" si="41"/>
        <v>14822</v>
      </c>
      <c r="I17" s="4" t="e">
        <f>#REF!</f>
        <v>#REF!</v>
      </c>
      <c r="J17" s="4" t="e">
        <f>#REF!</f>
        <v>#REF!</v>
      </c>
      <c r="O17">
        <v>0</v>
      </c>
      <c r="P17" s="27">
        <f t="shared" ref="P17:P24" si="43">O17/1.2</f>
        <v>0</v>
      </c>
      <c r="Q17" s="27">
        <v>230</v>
      </c>
      <c r="R17" s="2">
        <v>4500000</v>
      </c>
      <c r="S17" s="2"/>
      <c r="T17" s="13"/>
      <c r="U17" s="11"/>
      <c r="V17" s="30"/>
      <c r="W17" s="12"/>
      <c r="X17" s="10"/>
    </row>
    <row r="18" spans="1:26" ht="15.75" x14ac:dyDescent="0.25">
      <c r="A18" s="4">
        <f t="shared" si="35"/>
        <v>0</v>
      </c>
      <c r="B18" s="4">
        <f t="shared" si="36"/>
        <v>230</v>
      </c>
      <c r="C18" s="4">
        <f t="shared" si="42"/>
        <v>253.00000000000003</v>
      </c>
      <c r="D18" s="4">
        <f t="shared" si="37"/>
        <v>303.60000000000002</v>
      </c>
      <c r="E18" s="5">
        <f t="shared" si="38"/>
        <v>4500000</v>
      </c>
      <c r="F18" s="61">
        <f t="shared" si="39"/>
        <v>19565</v>
      </c>
      <c r="G18" s="4">
        <f t="shared" si="40"/>
        <v>17787</v>
      </c>
      <c r="H18" s="4">
        <f t="shared" si="41"/>
        <v>14822</v>
      </c>
      <c r="I18" s="4" t="e">
        <f>#REF!</f>
        <v>#REF!</v>
      </c>
      <c r="J18" s="4" t="e">
        <f>#REF!</f>
        <v>#REF!</v>
      </c>
      <c r="O18">
        <v>0</v>
      </c>
      <c r="P18" s="27">
        <f t="shared" si="43"/>
        <v>0</v>
      </c>
      <c r="Q18" s="27">
        <v>230</v>
      </c>
      <c r="R18" s="2">
        <v>4500000</v>
      </c>
      <c r="S18" s="2"/>
      <c r="T18" s="13" t="s">
        <v>20</v>
      </c>
      <c r="U18" s="11"/>
      <c r="V18" s="30">
        <f>V16+V15</f>
        <v>22500</v>
      </c>
      <c r="W18" s="12"/>
      <c r="X18" s="10"/>
    </row>
    <row r="19" spans="1:26" ht="15.75" x14ac:dyDescent="0.25">
      <c r="A19" s="4">
        <f t="shared" ref="A19:A25" si="44">N19</f>
        <v>0</v>
      </c>
      <c r="B19" s="4">
        <f t="shared" ref="B19:B25" si="45">Q19</f>
        <v>0</v>
      </c>
      <c r="C19" s="4">
        <f t="shared" si="42"/>
        <v>0</v>
      </c>
      <c r="D19" s="4">
        <f t="shared" ref="D19:D25" si="46">C19*1.2</f>
        <v>0</v>
      </c>
      <c r="E19" s="5">
        <f t="shared" ref="E19:E25" si="47">R19</f>
        <v>0</v>
      </c>
      <c r="F19" s="4" t="e">
        <f t="shared" ref="F19:F25" si="48">ROUND((E19/B19),0)</f>
        <v>#DIV/0!</v>
      </c>
      <c r="G19" s="4" t="e">
        <f t="shared" ref="G19:G25" si="49">ROUND((E19/C19),0)</f>
        <v>#DIV/0!</v>
      </c>
      <c r="H19" s="4" t="e">
        <f t="shared" ref="H19:H25" si="50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 s="27">
        <f t="shared" si="43"/>
        <v>0</v>
      </c>
      <c r="Q19" s="27">
        <f t="shared" ref="Q19:Q24" si="51">P19/1.2</f>
        <v>0</v>
      </c>
      <c r="R19" s="2">
        <v>0</v>
      </c>
      <c r="S19" s="2"/>
      <c r="T19" s="13"/>
      <c r="U19" s="38"/>
      <c r="V19" s="56"/>
      <c r="W19" s="14"/>
      <c r="X19" s="46"/>
      <c r="Y19" s="50"/>
    </row>
    <row r="20" spans="1:26" ht="15.75" x14ac:dyDescent="0.25">
      <c r="A20" s="4">
        <f t="shared" si="44"/>
        <v>0</v>
      </c>
      <c r="B20" s="4">
        <f t="shared" si="45"/>
        <v>0</v>
      </c>
      <c r="C20" s="4">
        <f t="shared" si="42"/>
        <v>0</v>
      </c>
      <c r="D20" s="4">
        <f t="shared" si="46"/>
        <v>0</v>
      </c>
      <c r="E20" s="5">
        <f t="shared" si="47"/>
        <v>0</v>
      </c>
      <c r="F20" s="4" t="e">
        <f t="shared" si="48"/>
        <v>#DIV/0!</v>
      </c>
      <c r="G20" s="4" t="e">
        <f t="shared" si="49"/>
        <v>#DIV/0!</v>
      </c>
      <c r="H20" s="4" t="e">
        <f t="shared" si="50"/>
        <v>#DIV/0!</v>
      </c>
      <c r="I20" s="4" t="e">
        <f>#REF!</f>
        <v>#REF!</v>
      </c>
      <c r="J20" s="4" t="e">
        <f>#REF!</f>
        <v>#REF!</v>
      </c>
      <c r="O20">
        <v>0</v>
      </c>
      <c r="P20" s="27">
        <f t="shared" si="43"/>
        <v>0</v>
      </c>
      <c r="Q20" s="27">
        <f t="shared" si="51"/>
        <v>0</v>
      </c>
      <c r="R20" s="2">
        <v>0</v>
      </c>
      <c r="S20" s="2"/>
      <c r="T20" s="59" t="s">
        <v>36</v>
      </c>
      <c r="U20" s="39"/>
      <c r="V20" s="30">
        <v>230</v>
      </c>
      <c r="W20" s="14" t="s">
        <v>29</v>
      </c>
      <c r="X20" s="46"/>
    </row>
    <row r="21" spans="1:26" ht="15.75" x14ac:dyDescent="0.25">
      <c r="A21" s="4">
        <f t="shared" si="44"/>
        <v>0</v>
      </c>
      <c r="B21" s="4">
        <f t="shared" si="45"/>
        <v>0</v>
      </c>
      <c r="C21" s="4">
        <f t="shared" ref="C21:C25" si="52">B21*1.2</f>
        <v>0</v>
      </c>
      <c r="D21" s="4">
        <f t="shared" si="46"/>
        <v>0</v>
      </c>
      <c r="E21" s="5">
        <f t="shared" si="47"/>
        <v>0</v>
      </c>
      <c r="F21" s="4" t="e">
        <f t="shared" si="48"/>
        <v>#DIV/0!</v>
      </c>
      <c r="G21" s="4" t="e">
        <f t="shared" si="49"/>
        <v>#DIV/0!</v>
      </c>
      <c r="H21" s="8" t="e">
        <f t="shared" si="50"/>
        <v>#DIV/0!</v>
      </c>
      <c r="I21" s="4" t="e">
        <f>#REF!</f>
        <v>#REF!</v>
      </c>
      <c r="J21" s="4" t="e">
        <f>#REF!</f>
        <v>#REF!</v>
      </c>
      <c r="O21">
        <v>0</v>
      </c>
      <c r="P21" s="27">
        <f t="shared" si="43"/>
        <v>0</v>
      </c>
      <c r="Q21" s="27">
        <f t="shared" si="51"/>
        <v>0</v>
      </c>
      <c r="R21" s="2">
        <v>0</v>
      </c>
      <c r="S21" s="2"/>
      <c r="T21" s="15" t="s">
        <v>30</v>
      </c>
      <c r="U21" s="39"/>
      <c r="V21" s="32">
        <f>V18*V20</f>
        <v>5175000</v>
      </c>
      <c r="W21" s="16"/>
      <c r="X21" s="48"/>
    </row>
    <row r="22" spans="1:26" ht="15.75" customHeight="1" x14ac:dyDescent="0.25">
      <c r="A22" s="4">
        <f t="shared" si="44"/>
        <v>0</v>
      </c>
      <c r="B22" s="4">
        <f t="shared" si="45"/>
        <v>0</v>
      </c>
      <c r="C22" s="4">
        <f t="shared" si="52"/>
        <v>0</v>
      </c>
      <c r="D22" s="4">
        <f t="shared" si="46"/>
        <v>0</v>
      </c>
      <c r="E22" s="5">
        <f t="shared" si="47"/>
        <v>0</v>
      </c>
      <c r="F22" s="4" t="e">
        <f t="shared" si="48"/>
        <v>#DIV/0!</v>
      </c>
      <c r="G22" s="4" t="e">
        <f t="shared" si="49"/>
        <v>#DIV/0!</v>
      </c>
      <c r="H22" s="8" t="e">
        <f t="shared" si="50"/>
        <v>#DIV/0!</v>
      </c>
      <c r="I22" s="4" t="e">
        <f>#REF!</f>
        <v>#REF!</v>
      </c>
      <c r="J22" s="4" t="e">
        <f>#REF!</f>
        <v>#REF!</v>
      </c>
      <c r="O22">
        <v>0</v>
      </c>
      <c r="P22" s="27">
        <f t="shared" si="43"/>
        <v>0</v>
      </c>
      <c r="Q22" s="27">
        <f t="shared" si="51"/>
        <v>0</v>
      </c>
      <c r="R22" s="2">
        <v>0</v>
      </c>
      <c r="S22" s="2"/>
      <c r="T22" s="15"/>
      <c r="U22" s="39"/>
      <c r="V22" s="32"/>
      <c r="W22" s="16"/>
      <c r="X22" s="51"/>
      <c r="Y22" s="9"/>
    </row>
    <row r="23" spans="1:26" ht="19.5" customHeight="1" x14ac:dyDescent="0.25">
      <c r="A23" s="4">
        <f t="shared" si="44"/>
        <v>0</v>
      </c>
      <c r="B23" s="4">
        <f t="shared" si="45"/>
        <v>0</v>
      </c>
      <c r="C23" s="4">
        <f t="shared" si="52"/>
        <v>0</v>
      </c>
      <c r="D23" s="4">
        <f t="shared" si="46"/>
        <v>0</v>
      </c>
      <c r="E23" s="5">
        <f t="shared" si="47"/>
        <v>0</v>
      </c>
      <c r="F23" s="4" t="e">
        <f t="shared" si="48"/>
        <v>#DIV/0!</v>
      </c>
      <c r="G23" s="8" t="e">
        <f t="shared" si="49"/>
        <v>#DIV/0!</v>
      </c>
      <c r="H23" s="8" t="e">
        <f t="shared" si="50"/>
        <v>#DIV/0!</v>
      </c>
      <c r="I23" s="4" t="e">
        <f>#REF!</f>
        <v>#REF!</v>
      </c>
      <c r="J23" s="4" t="e">
        <f>#REF!</f>
        <v>#REF!</v>
      </c>
      <c r="O23">
        <v>0</v>
      </c>
      <c r="P23" s="27">
        <f t="shared" si="43"/>
        <v>0</v>
      </c>
      <c r="Q23" s="27">
        <f t="shared" si="51"/>
        <v>0</v>
      </c>
      <c r="R23" s="2">
        <v>0</v>
      </c>
      <c r="S23" s="2"/>
      <c r="T23" s="17" t="s">
        <v>28</v>
      </c>
      <c r="U23" s="6"/>
      <c r="V23" s="10">
        <f>V21+V22</f>
        <v>5175000</v>
      </c>
      <c r="W23" s="18"/>
      <c r="X23" s="49"/>
      <c r="Y23" s="9"/>
      <c r="Z23" s="6"/>
    </row>
    <row r="24" spans="1:26" ht="15.75" x14ac:dyDescent="0.25">
      <c r="A24" s="4">
        <f t="shared" si="44"/>
        <v>0</v>
      </c>
      <c r="B24" s="4">
        <f t="shared" si="45"/>
        <v>0</v>
      </c>
      <c r="C24" s="4">
        <f t="shared" si="52"/>
        <v>0</v>
      </c>
      <c r="D24" s="4">
        <f t="shared" si="46"/>
        <v>0</v>
      </c>
      <c r="E24" s="5">
        <f t="shared" si="47"/>
        <v>0</v>
      </c>
      <c r="F24" s="8" t="e">
        <f t="shared" si="48"/>
        <v>#DIV/0!</v>
      </c>
      <c r="G24" s="8" t="e">
        <f t="shared" si="49"/>
        <v>#DIV/0!</v>
      </c>
      <c r="H24" s="8" t="e">
        <f t="shared" si="50"/>
        <v>#DIV/0!</v>
      </c>
      <c r="I24" s="4" t="e">
        <f>#REF!</f>
        <v>#REF!</v>
      </c>
      <c r="J24" s="4" t="e">
        <f>#REF!</f>
        <v>#REF!</v>
      </c>
      <c r="O24">
        <v>0</v>
      </c>
      <c r="P24" s="27">
        <f t="shared" si="43"/>
        <v>0</v>
      </c>
      <c r="Q24" s="27">
        <f t="shared" si="51"/>
        <v>0</v>
      </c>
      <c r="R24" s="2">
        <v>0</v>
      </c>
      <c r="S24" s="2"/>
      <c r="T24" s="15" t="s">
        <v>21</v>
      </c>
      <c r="U24" s="39"/>
      <c r="V24" s="10">
        <f>V23*0.9</f>
        <v>4657500</v>
      </c>
      <c r="W24" s="14"/>
      <c r="X24" s="60"/>
      <c r="Y24" s="45"/>
      <c r="Z24" s="6"/>
    </row>
    <row r="25" spans="1:26" ht="15.75" x14ac:dyDescent="0.25">
      <c r="A25" s="4">
        <f t="shared" si="44"/>
        <v>0</v>
      </c>
      <c r="B25" s="4">
        <f t="shared" si="45"/>
        <v>0</v>
      </c>
      <c r="C25" s="4">
        <f t="shared" si="52"/>
        <v>0</v>
      </c>
      <c r="D25" s="4">
        <f t="shared" si="46"/>
        <v>0</v>
      </c>
      <c r="E25" s="5">
        <f t="shared" si="47"/>
        <v>0</v>
      </c>
      <c r="F25" s="8" t="e">
        <f t="shared" si="48"/>
        <v>#DIV/0!</v>
      </c>
      <c r="G25" s="8" t="e">
        <f t="shared" si="49"/>
        <v>#DIV/0!</v>
      </c>
      <c r="H25" s="8" t="e">
        <f t="shared" si="50"/>
        <v>#DIV/0!</v>
      </c>
      <c r="I25" s="4" t="e">
        <f>#REF!</f>
        <v>#REF!</v>
      </c>
      <c r="J25" s="4" t="e">
        <f>#REF!</f>
        <v>#REF!</v>
      </c>
      <c r="O25">
        <v>0</v>
      </c>
      <c r="P25" s="27">
        <f t="shared" ref="P25" si="53">O25/1.2</f>
        <v>0</v>
      </c>
      <c r="Q25" s="27">
        <f t="shared" ref="Q25" si="54">P25/1.2</f>
        <v>0</v>
      </c>
      <c r="R25" s="2">
        <v>0</v>
      </c>
      <c r="S25" s="2"/>
      <c r="T25" s="15" t="s">
        <v>22</v>
      </c>
      <c r="U25" s="39"/>
      <c r="V25" s="32">
        <f>V23*0.8</f>
        <v>4140000</v>
      </c>
      <c r="W25" s="18"/>
      <c r="X25" s="49"/>
    </row>
    <row r="26" spans="1:26" ht="15.75" x14ac:dyDescent="0.25">
      <c r="T26" s="15" t="s">
        <v>23</v>
      </c>
      <c r="U26" s="39"/>
      <c r="V26" s="32">
        <f>V6*V20</f>
        <v>644000</v>
      </c>
      <c r="W26" s="19"/>
      <c r="X26" s="41"/>
    </row>
    <row r="27" spans="1:26" ht="38.25" customHeight="1" x14ac:dyDescent="0.25">
      <c r="T27" s="13" t="s">
        <v>24</v>
      </c>
      <c r="U27" s="38"/>
      <c r="V27" s="40"/>
      <c r="W27" s="18"/>
      <c r="X27" s="49"/>
    </row>
    <row r="28" spans="1:26" ht="21" customHeight="1" x14ac:dyDescent="0.25">
      <c r="C28" t="s">
        <v>35</v>
      </c>
      <c r="E28" s="6">
        <v>4500000</v>
      </c>
      <c r="P28" s="28"/>
      <c r="Q28" s="29"/>
      <c r="R28" s="29"/>
      <c r="T28" s="20" t="s">
        <v>25</v>
      </c>
      <c r="U28" s="41"/>
      <c r="V28" s="43">
        <f>V23*0.025/12</f>
        <v>10781.25</v>
      </c>
      <c r="W28" s="21"/>
      <c r="X28" s="6"/>
      <c r="Y28" s="6"/>
    </row>
    <row r="29" spans="1:26" ht="20.25" customHeight="1" thickBot="1" x14ac:dyDescent="0.3">
      <c r="G29" s="6"/>
      <c r="H29" s="6"/>
      <c r="P29" s="52"/>
      <c r="Q29" s="29"/>
      <c r="R29" s="44"/>
      <c r="T29" s="22"/>
      <c r="U29" s="23"/>
      <c r="V29" s="31"/>
      <c r="W29" s="24"/>
    </row>
    <row r="30" spans="1:26" x14ac:dyDescent="0.25">
      <c r="P30" s="53"/>
      <c r="Q30" s="33"/>
      <c r="R30" s="34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7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AB6" sqref="AB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E323-DF7D-4928-A000-354774A1532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="120" zoomScaleNormal="120" workbookViewId="0">
      <selection activeCell="S22" sqref="S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7" zoomScaleNormal="100" workbookViewId="0">
      <selection activeCell="T19" sqref="T19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A14" sqref="A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4" zoomScale="90" zoomScaleNormal="90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4" zoomScaleNormal="100"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4" zoomScale="90" zoomScaleNormal="9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115-PC</cp:lastModifiedBy>
  <cp:lastPrinted>2019-11-05T06:14:02Z</cp:lastPrinted>
  <dcterms:created xsi:type="dcterms:W3CDTF">2018-02-17T10:36:41Z</dcterms:created>
  <dcterms:modified xsi:type="dcterms:W3CDTF">2024-06-29T10:59:49Z</dcterms:modified>
</cp:coreProperties>
</file>