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J4" i="1"/>
  <c r="I11" i="1"/>
  <c r="I9" i="1"/>
  <c r="U20" i="1"/>
  <c r="P20" i="1"/>
  <c r="U12" i="1"/>
  <c r="U13" i="1"/>
  <c r="U14" i="1"/>
  <c r="U15" i="1"/>
  <c r="U16" i="1"/>
  <c r="U17" i="1"/>
  <c r="U18" i="1"/>
  <c r="U19" i="1"/>
  <c r="T12" i="1"/>
  <c r="T13" i="1"/>
  <c r="T14" i="1"/>
  <c r="T15" i="1"/>
  <c r="T16" i="1"/>
  <c r="T17" i="1"/>
  <c r="T18" i="1"/>
  <c r="T19" i="1"/>
  <c r="S12" i="1"/>
  <c r="S13" i="1"/>
  <c r="S14" i="1"/>
  <c r="S15" i="1"/>
  <c r="S16" i="1"/>
  <c r="S17" i="1"/>
  <c r="S18" i="1"/>
  <c r="S19" i="1"/>
  <c r="P12" i="1"/>
  <c r="P13" i="1"/>
  <c r="P14" i="1"/>
  <c r="P15" i="1"/>
  <c r="P16" i="1"/>
  <c r="P17" i="1"/>
  <c r="P18" i="1"/>
  <c r="P19" i="1"/>
  <c r="O12" i="1"/>
  <c r="O13" i="1"/>
  <c r="O14" i="1"/>
  <c r="O15" i="1"/>
  <c r="O16" i="1"/>
  <c r="O17" i="1"/>
  <c r="O18" i="1"/>
  <c r="O19" i="1"/>
  <c r="U11" i="1"/>
  <c r="T11" i="1"/>
  <c r="S11" i="1"/>
  <c r="P11" i="1"/>
  <c r="O11" i="1"/>
  <c r="I7" i="1"/>
  <c r="D24" i="1"/>
  <c r="D25" i="1" s="1"/>
  <c r="A3" i="1"/>
  <c r="D5" i="1"/>
  <c r="D4" i="1"/>
  <c r="A24" i="1"/>
  <c r="A25" i="1" s="1"/>
  <c r="D19" i="1"/>
  <c r="D20" i="1" s="1"/>
  <c r="A20" i="1"/>
  <c r="A18" i="1"/>
  <c r="I5" i="1"/>
  <c r="F2" i="1"/>
  <c r="C7" i="1"/>
  <c r="C1" i="1"/>
</calcChain>
</file>

<file path=xl/sharedStrings.xml><?xml version="1.0" encoding="utf-8"?>
<sst xmlns="http://schemas.openxmlformats.org/spreadsheetml/2006/main" count="26" uniqueCount="21">
  <si>
    <t>RERA Carpet</t>
  </si>
  <si>
    <t>One  Car Park</t>
  </si>
  <si>
    <t>BU</t>
  </si>
  <si>
    <t>OC</t>
  </si>
  <si>
    <t>CA</t>
  </si>
  <si>
    <t>BA</t>
  </si>
  <si>
    <t>SA</t>
  </si>
  <si>
    <t>Value</t>
  </si>
  <si>
    <t>ROC</t>
  </si>
  <si>
    <t>ROB</t>
  </si>
  <si>
    <t>ROS</t>
  </si>
  <si>
    <t>Rate</t>
  </si>
  <si>
    <t>FMV / RV</t>
  </si>
  <si>
    <t>Hal</t>
  </si>
  <si>
    <t>Pass</t>
  </si>
  <si>
    <t>Ki</t>
  </si>
  <si>
    <t>Toilet</t>
  </si>
  <si>
    <t>bed</t>
  </si>
  <si>
    <t>Rental</t>
  </si>
  <si>
    <t>Guideline</t>
  </si>
  <si>
    <t>Insurable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</si>
</sst>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0.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workbookViewId="0">
      <selection activeCell="K5" sqref="K5"/>
    </sheetView>
  </sheetViews>
  <sheetFormatPr defaultRowHeight="15" x14ac:dyDescent="0.25"/>
  <cols>
    <col min="8" max="8" width="11.85546875" bestFit="1" customWidth="1"/>
    <col min="13" max="18" width="0" hidden="1" customWidth="1"/>
    <col min="19" max="20" width="10.5703125" bestFit="1" customWidth="1"/>
    <col min="21" max="21" width="11.5703125" bestFit="1" customWidth="1"/>
    <col min="23" max="23" width="11.7109375" bestFit="1" customWidth="1"/>
  </cols>
  <sheetData>
    <row r="1" spans="1:21" x14ac:dyDescent="0.25">
      <c r="A1" t="s">
        <v>0</v>
      </c>
      <c r="B1">
        <v>58.53</v>
      </c>
      <c r="C1">
        <f>B1*10.764</f>
        <v>630.01692000000003</v>
      </c>
      <c r="D1">
        <v>630</v>
      </c>
      <c r="F1">
        <v>630</v>
      </c>
    </row>
    <row r="2" spans="1:21" x14ac:dyDescent="0.25">
      <c r="F2">
        <f>F1*1.1</f>
        <v>693</v>
      </c>
    </row>
    <row r="3" spans="1:21" x14ac:dyDescent="0.25">
      <c r="A3">
        <f>A4/630</f>
        <v>22725.238095238095</v>
      </c>
      <c r="H3" t="s">
        <v>0</v>
      </c>
      <c r="I3">
        <v>630</v>
      </c>
    </row>
    <row r="4" spans="1:21" x14ac:dyDescent="0.25">
      <c r="A4">
        <v>14316900</v>
      </c>
      <c r="B4">
        <v>859100</v>
      </c>
      <c r="C4">
        <v>30000</v>
      </c>
      <c r="D4">
        <f>SUM(A4:C4)</f>
        <v>15206000</v>
      </c>
      <c r="H4" t="s">
        <v>11</v>
      </c>
      <c r="I4">
        <v>24000</v>
      </c>
      <c r="J4">
        <f>3000</f>
        <v>3000</v>
      </c>
      <c r="K4">
        <f>I4-J4</f>
        <v>21000</v>
      </c>
    </row>
    <row r="5" spans="1:21" x14ac:dyDescent="0.25">
      <c r="A5" t="s">
        <v>1</v>
      </c>
      <c r="D5">
        <f>D4/630</f>
        <v>24136.507936507936</v>
      </c>
      <c r="H5" t="s">
        <v>12</v>
      </c>
      <c r="I5">
        <f>I4*I3</f>
        <v>15120000</v>
      </c>
    </row>
    <row r="7" spans="1:21" x14ac:dyDescent="0.25">
      <c r="A7" t="s">
        <v>2</v>
      </c>
      <c r="B7">
        <v>64.41</v>
      </c>
      <c r="C7">
        <f>B7*10.764</f>
        <v>693.30923999999993</v>
      </c>
      <c r="H7" t="s">
        <v>18</v>
      </c>
      <c r="I7">
        <f>I5*0.03/12</f>
        <v>37800</v>
      </c>
    </row>
    <row r="9" spans="1:21" x14ac:dyDescent="0.25">
      <c r="A9" t="s">
        <v>3</v>
      </c>
      <c r="B9">
        <v>2024</v>
      </c>
      <c r="H9" t="s">
        <v>19</v>
      </c>
      <c r="I9">
        <f>693*14535</f>
        <v>10072755</v>
      </c>
    </row>
    <row r="11" spans="1:21" x14ac:dyDescent="0.25">
      <c r="H11" t="s">
        <v>20</v>
      </c>
      <c r="I11">
        <f>693*3000</f>
        <v>2079000</v>
      </c>
      <c r="L11" t="s">
        <v>13</v>
      </c>
      <c r="M11">
        <v>2.23</v>
      </c>
      <c r="N11">
        <v>2.06</v>
      </c>
      <c r="O11">
        <f>N11*M11</f>
        <v>4.5937999999999999</v>
      </c>
      <c r="P11">
        <f>O11*10.764</f>
        <v>49.447663199999994</v>
      </c>
      <c r="Q11" s="1">
        <v>3.28084</v>
      </c>
      <c r="S11" s="2">
        <f>Q11*M11</f>
        <v>7.3162731999999995</v>
      </c>
      <c r="T11" s="2">
        <f>Q11*N11</f>
        <v>6.7585303999999997</v>
      </c>
      <c r="U11" s="2">
        <f>T11*S11</f>
        <v>49.447254836905273</v>
      </c>
    </row>
    <row r="12" spans="1:21" x14ac:dyDescent="0.25">
      <c r="A12" t="s">
        <v>4</v>
      </c>
      <c r="B12" t="s">
        <v>5</v>
      </c>
      <c r="C12" t="s">
        <v>6</v>
      </c>
      <c r="D12" t="s">
        <v>7</v>
      </c>
      <c r="E12" t="s">
        <v>8</v>
      </c>
      <c r="F12" t="s">
        <v>9</v>
      </c>
      <c r="G12" t="s">
        <v>10</v>
      </c>
      <c r="L12" t="s">
        <v>14</v>
      </c>
      <c r="M12">
        <v>4.7</v>
      </c>
      <c r="N12">
        <v>2.95</v>
      </c>
      <c r="O12">
        <f t="shared" ref="O12:O19" si="0">N12*M12</f>
        <v>13.865000000000002</v>
      </c>
      <c r="P12">
        <f t="shared" ref="P12:P19" si="1">O12*10.764</f>
        <v>149.24286000000001</v>
      </c>
      <c r="Q12" s="1">
        <v>3.28084</v>
      </c>
      <c r="S12" s="2">
        <f t="shared" ref="S12:S19" si="2">Q12*M12</f>
        <v>15.419948</v>
      </c>
      <c r="T12" s="2">
        <f t="shared" ref="T12:T19" si="3">Q12*N12</f>
        <v>9.6784780000000001</v>
      </c>
      <c r="U12" s="2">
        <f t="shared" ref="U12:U19" si="4">T12*S12</f>
        <v>149.241627479144</v>
      </c>
    </row>
    <row r="13" spans="1:21" x14ac:dyDescent="0.25">
      <c r="L13" t="s">
        <v>15</v>
      </c>
      <c r="M13">
        <v>2.2000000000000002</v>
      </c>
      <c r="N13">
        <v>3.12</v>
      </c>
      <c r="O13">
        <f t="shared" si="0"/>
        <v>6.8640000000000008</v>
      </c>
      <c r="P13">
        <f t="shared" si="1"/>
        <v>73.884096</v>
      </c>
      <c r="Q13" s="1">
        <v>3.28084</v>
      </c>
      <c r="S13" s="2">
        <f t="shared" si="2"/>
        <v>7.2178480000000009</v>
      </c>
      <c r="T13" s="2">
        <f t="shared" si="3"/>
        <v>10.2362208</v>
      </c>
      <c r="U13" s="2">
        <f t="shared" si="4"/>
        <v>73.883485828838403</v>
      </c>
    </row>
    <row r="14" spans="1:21" x14ac:dyDescent="0.25">
      <c r="L14" t="s">
        <v>14</v>
      </c>
      <c r="M14">
        <v>0.9</v>
      </c>
      <c r="N14">
        <v>1.23</v>
      </c>
      <c r="O14">
        <f t="shared" si="0"/>
        <v>1.107</v>
      </c>
      <c r="P14">
        <f t="shared" si="1"/>
        <v>11.915747999999999</v>
      </c>
      <c r="Q14" s="1">
        <v>3.28084</v>
      </c>
      <c r="S14" s="2">
        <f t="shared" si="2"/>
        <v>2.9527559999999999</v>
      </c>
      <c r="T14" s="2">
        <f t="shared" si="3"/>
        <v>4.0354331999999999</v>
      </c>
      <c r="U14" s="2">
        <f t="shared" si="4"/>
        <v>11.9156495938992</v>
      </c>
    </row>
    <row r="15" spans="1:21" x14ac:dyDescent="0.25">
      <c r="L15" t="s">
        <v>16</v>
      </c>
      <c r="M15">
        <v>1.3</v>
      </c>
      <c r="N15">
        <v>2.1</v>
      </c>
      <c r="O15">
        <f t="shared" si="0"/>
        <v>2.7300000000000004</v>
      </c>
      <c r="P15">
        <f t="shared" si="1"/>
        <v>29.385720000000003</v>
      </c>
      <c r="Q15" s="1">
        <v>3.28084</v>
      </c>
      <c r="S15" s="2">
        <f t="shared" si="2"/>
        <v>4.2650920000000001</v>
      </c>
      <c r="T15" s="2">
        <f t="shared" si="3"/>
        <v>6.8897640000000004</v>
      </c>
      <c r="U15" s="2">
        <f t="shared" si="4"/>
        <v>29.385477318288004</v>
      </c>
    </row>
    <row r="16" spans="1:21" x14ac:dyDescent="0.25">
      <c r="L16" t="s">
        <v>17</v>
      </c>
      <c r="M16">
        <v>3.7</v>
      </c>
      <c r="N16">
        <v>2.9</v>
      </c>
      <c r="O16">
        <f t="shared" si="0"/>
        <v>10.73</v>
      </c>
      <c r="P16">
        <f t="shared" si="1"/>
        <v>115.49772</v>
      </c>
      <c r="Q16" s="1">
        <v>3.28084</v>
      </c>
      <c r="S16" s="2">
        <f t="shared" si="2"/>
        <v>12.139108</v>
      </c>
      <c r="T16" s="2">
        <f t="shared" si="3"/>
        <v>9.5144359999999999</v>
      </c>
      <c r="U16" s="2">
        <f t="shared" si="4"/>
        <v>115.496766163088</v>
      </c>
    </row>
    <row r="17" spans="1:21" x14ac:dyDescent="0.25">
      <c r="A17">
        <v>42.27</v>
      </c>
      <c r="L17" t="s">
        <v>16</v>
      </c>
      <c r="M17">
        <v>2.2000000000000002</v>
      </c>
      <c r="N17">
        <v>1.2</v>
      </c>
      <c r="O17">
        <f t="shared" si="0"/>
        <v>2.64</v>
      </c>
      <c r="P17">
        <f t="shared" si="1"/>
        <v>28.41696</v>
      </c>
      <c r="Q17" s="1">
        <v>3.28084</v>
      </c>
      <c r="S17" s="2">
        <f t="shared" si="2"/>
        <v>7.2178480000000009</v>
      </c>
      <c r="T17" s="2">
        <f t="shared" si="3"/>
        <v>3.9370079999999996</v>
      </c>
      <c r="U17" s="2">
        <f t="shared" si="4"/>
        <v>28.416725318784</v>
      </c>
    </row>
    <row r="18" spans="1:21" x14ac:dyDescent="0.25">
      <c r="A18">
        <f>A17*10.764</f>
        <v>454.99428</v>
      </c>
      <c r="L18" t="s">
        <v>17</v>
      </c>
      <c r="M18">
        <v>3.8</v>
      </c>
      <c r="N18">
        <v>3.04</v>
      </c>
      <c r="O18">
        <f t="shared" si="0"/>
        <v>11.552</v>
      </c>
      <c r="P18">
        <f t="shared" si="1"/>
        <v>124.34572799999999</v>
      </c>
      <c r="Q18" s="1">
        <v>3.28084</v>
      </c>
      <c r="S18" s="2">
        <f t="shared" si="2"/>
        <v>12.467191999999999</v>
      </c>
      <c r="T18" s="2">
        <f t="shared" si="3"/>
        <v>9.9737536000000002</v>
      </c>
      <c r="U18" s="2">
        <f t="shared" si="4"/>
        <v>124.3447010918912</v>
      </c>
    </row>
    <row r="19" spans="1:21" x14ac:dyDescent="0.25">
      <c r="A19">
        <v>10700000</v>
      </c>
      <c r="B19">
        <v>223000</v>
      </c>
      <c r="C19">
        <v>30000</v>
      </c>
      <c r="D19">
        <f>SUM(A19:C19)</f>
        <v>10953000</v>
      </c>
      <c r="L19" t="s">
        <v>14</v>
      </c>
      <c r="M19">
        <v>0.9</v>
      </c>
      <c r="N19">
        <v>1</v>
      </c>
      <c r="O19">
        <f t="shared" si="0"/>
        <v>0.9</v>
      </c>
      <c r="P19">
        <f t="shared" si="1"/>
        <v>9.6875999999999998</v>
      </c>
      <c r="Q19" s="1">
        <v>3.28084</v>
      </c>
      <c r="S19" s="2">
        <f t="shared" si="2"/>
        <v>2.9527559999999999</v>
      </c>
      <c r="T19" s="2">
        <f t="shared" si="3"/>
        <v>3.28084</v>
      </c>
      <c r="U19" s="2">
        <f t="shared" si="4"/>
        <v>9.6875199950400006</v>
      </c>
    </row>
    <row r="20" spans="1:21" x14ac:dyDescent="0.25">
      <c r="A20">
        <f>A19/A18</f>
        <v>23516.779155992906</v>
      </c>
      <c r="D20">
        <f>D19/455</f>
        <v>24072.527472527472</v>
      </c>
      <c r="P20">
        <f>SUM(P11:P19)</f>
        <v>591.82409519999999</v>
      </c>
      <c r="S20" s="2"/>
      <c r="T20" s="2"/>
      <c r="U20" s="2">
        <f>SUM(U11:U19)</f>
        <v>591.81920762587811</v>
      </c>
    </row>
    <row r="23" spans="1:21" x14ac:dyDescent="0.25">
      <c r="A23">
        <v>30250</v>
      </c>
      <c r="D23">
        <v>142230</v>
      </c>
    </row>
    <row r="24" spans="1:21" x14ac:dyDescent="0.25">
      <c r="A24">
        <f>A23/100*115</f>
        <v>34787.5</v>
      </c>
      <c r="D24">
        <f>D23/100*110</f>
        <v>156453</v>
      </c>
    </row>
    <row r="25" spans="1:21" x14ac:dyDescent="0.25">
      <c r="A25">
        <f>A24/10.764</f>
        <v>3231.8376068376069</v>
      </c>
      <c r="D25">
        <f>D24/10.764</f>
        <v>14534.838350055743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7" sqref="K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2024-06-29T10:58:02Z</dcterms:modified>
</cp:coreProperties>
</file>