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Arihant Aura\13.06.2024\"/>
    </mc:Choice>
  </mc:AlternateContent>
  <xr:revisionPtr revIDLastSave="0" documentId="13_ncr:1_{F147EAAD-7C72-433A-88D6-24A6B055D78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Valuation" sheetId="1" r:id="rId1"/>
    <sheet name="IGR" sheetId="2" r:id="rId2"/>
    <sheet name="Sheet1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L3" i="1" l="1"/>
  <c r="M3" i="1" s="1"/>
  <c r="L4" i="1"/>
  <c r="M4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2" i="1"/>
  <c r="M2" i="1" s="1"/>
  <c r="N15" i="2"/>
  <c r="N16" i="2" s="1"/>
  <c r="N17" i="2" s="1"/>
  <c r="H11" i="2"/>
  <c r="J11" i="2" s="1"/>
  <c r="H10" i="2"/>
  <c r="J10" i="2" s="1"/>
  <c r="H9" i="2"/>
  <c r="J9" i="2" s="1"/>
  <c r="H8" i="2"/>
  <c r="J8" i="2" s="1"/>
  <c r="J6" i="2"/>
  <c r="L6" i="2" s="1"/>
  <c r="H7" i="2"/>
  <c r="J7" i="2" s="1"/>
  <c r="H6" i="2"/>
  <c r="H5" i="2"/>
  <c r="J5" i="2" s="1"/>
  <c r="H4" i="2"/>
  <c r="J4" i="2" s="1"/>
  <c r="H3" i="2"/>
  <c r="J3" i="2" s="1"/>
  <c r="N3" i="2" s="1"/>
  <c r="H2" i="2"/>
  <c r="J2" i="2" s="1"/>
  <c r="L2" i="2" s="1"/>
  <c r="G3" i="1"/>
  <c r="G4" i="1"/>
  <c r="G5" i="1"/>
  <c r="G6" i="1"/>
  <c r="G7" i="1"/>
  <c r="G8" i="1"/>
  <c r="G9" i="1"/>
  <c r="G10" i="1"/>
  <c r="G11" i="1"/>
  <c r="G12" i="1"/>
  <c r="G13" i="1"/>
  <c r="G2" i="1"/>
  <c r="I3" i="1"/>
  <c r="I4" i="1"/>
  <c r="I5" i="1"/>
  <c r="I6" i="1"/>
  <c r="I7" i="1"/>
  <c r="I8" i="1"/>
  <c r="I9" i="1"/>
  <c r="I10" i="1"/>
  <c r="I11" i="1"/>
  <c r="I12" i="1"/>
  <c r="I13" i="1"/>
  <c r="I2" i="1"/>
  <c r="F14" i="1"/>
  <c r="E14" i="1"/>
  <c r="N13" i="1" l="1"/>
  <c r="N9" i="1"/>
  <c r="N12" i="1"/>
  <c r="N8" i="1"/>
  <c r="N5" i="1"/>
  <c r="N11" i="1"/>
  <c r="N7" i="1"/>
  <c r="N4" i="1"/>
  <c r="N2" i="1"/>
  <c r="N10" i="1"/>
  <c r="N6" i="1"/>
  <c r="N3" i="1"/>
  <c r="N9" i="2"/>
  <c r="L9" i="2"/>
  <c r="L7" i="2"/>
  <c r="N7" i="2"/>
  <c r="N10" i="2"/>
  <c r="L10" i="2"/>
  <c r="N4" i="2"/>
  <c r="L4" i="2"/>
  <c r="N11" i="2"/>
  <c r="L11" i="2"/>
  <c r="L5" i="2"/>
  <c r="N5" i="2"/>
  <c r="N8" i="2"/>
  <c r="L8" i="2"/>
  <c r="O8" i="2" s="1"/>
  <c r="N6" i="2"/>
  <c r="I15" i="1"/>
  <c r="I16" i="1" s="1"/>
  <c r="G14" i="1"/>
  <c r="E19" i="1" s="1"/>
  <c r="L3" i="2"/>
  <c r="N2" i="2"/>
  <c r="I17" i="1" l="1"/>
  <c r="N14" i="1"/>
</calcChain>
</file>

<file path=xl/sharedStrings.xml><?xml version="1.0" encoding="utf-8"?>
<sst xmlns="http://schemas.openxmlformats.org/spreadsheetml/2006/main" count="86" uniqueCount="46">
  <si>
    <t>Sr. No.</t>
  </si>
  <si>
    <t>Office No.</t>
  </si>
  <si>
    <t>Floor</t>
  </si>
  <si>
    <t>Saleable Area in Sq. Ft.</t>
  </si>
  <si>
    <t>Carpet Area in Sq. Ft.</t>
  </si>
  <si>
    <t>Value</t>
  </si>
  <si>
    <t>Wing</t>
  </si>
  <si>
    <t>C</t>
  </si>
  <si>
    <t>TOTAL</t>
  </si>
  <si>
    <t>FAIR MARKET VALUE</t>
  </si>
  <si>
    <t>REALIZABLE VALUE</t>
  </si>
  <si>
    <t>DISTRESS VALUE</t>
  </si>
  <si>
    <t>Rate per Sq. Ft. on Carpet Area</t>
  </si>
  <si>
    <t>RR Rate per Sq. Ft. on Built Up Area</t>
  </si>
  <si>
    <t>Built up Area in Sq. Ft.</t>
  </si>
  <si>
    <t>RR Rate per Sq. M. on Built Up Area</t>
  </si>
  <si>
    <t>BUA in Sq. M.</t>
  </si>
  <si>
    <t>BUA in Sq. Ft.</t>
  </si>
  <si>
    <t>Terrace Area in Sq. Ft.</t>
  </si>
  <si>
    <t>Total Area in Sq. Ft.</t>
  </si>
  <si>
    <t>Government Value</t>
  </si>
  <si>
    <t>Rate per Sq. Ft.</t>
  </si>
  <si>
    <t>Rate per Sq. Ft. on GV</t>
  </si>
  <si>
    <t>B - 1402</t>
  </si>
  <si>
    <t>B</t>
  </si>
  <si>
    <t>Date</t>
  </si>
  <si>
    <t>Document</t>
  </si>
  <si>
    <t>30.03.2022</t>
  </si>
  <si>
    <t>31.03.2022</t>
  </si>
  <si>
    <t>A - 601</t>
  </si>
  <si>
    <t>A</t>
  </si>
  <si>
    <t>21.11.2022</t>
  </si>
  <si>
    <t>B - 1301</t>
  </si>
  <si>
    <t>B - 1302</t>
  </si>
  <si>
    <t>B - 1303</t>
  </si>
  <si>
    <t>28.11.2022</t>
  </si>
  <si>
    <t>A - 401</t>
  </si>
  <si>
    <t>A - 402</t>
  </si>
  <si>
    <t>A - 405</t>
  </si>
  <si>
    <t>A - 406</t>
  </si>
  <si>
    <t>09.12.2022</t>
  </si>
  <si>
    <t>B - 1205</t>
  </si>
  <si>
    <t>Floor Rise Percentage</t>
  </si>
  <si>
    <t>4th Floor</t>
  </si>
  <si>
    <t>13th Floor</t>
  </si>
  <si>
    <t>14th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</si>
</sst>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1" xfId="0" applyFont="1" applyBorder="1"/>
    <xf numFmtId="43" fontId="2" fillId="0" borderId="1" xfId="1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1" xfId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0" xfId="0" applyNumberFormat="1" applyFont="1"/>
    <xf numFmtId="43" fontId="2" fillId="0" borderId="1" xfId="0" applyNumberFormat="1" applyFont="1" applyBorder="1"/>
    <xf numFmtId="43" fontId="3" fillId="0" borderId="1" xfId="0" applyNumberFormat="1" applyFont="1" applyBorder="1"/>
    <xf numFmtId="43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/>
    <xf numFmtId="0" fontId="2" fillId="2" borderId="0" xfId="0" applyFont="1" applyFill="1"/>
    <xf numFmtId="43" fontId="3" fillId="0" borderId="2" xfId="0" applyNumberFormat="1" applyFont="1" applyBorder="1"/>
    <xf numFmtId="9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10</xdr:col>
      <xdr:colOff>829852</xdr:colOff>
      <xdr:row>52</xdr:row>
      <xdr:rowOff>153562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571AE1-0453-F768-B824-44E8B020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24150"/>
          <a:ext cx="8430802" cy="832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opLeftCell="H1" workbookViewId="0">
      <selection activeCell="J25" sqref="J25"/>
    </sheetView>
  </sheetViews>
  <sheetFormatPr defaultColWidth="6.140625" defaultRowHeight="16.5" x14ac:dyDescent="0.3"/>
  <cols>
    <col min="1" max="1" width="3.7109375" style="1" customWidth="1"/>
    <col min="2" max="2" width="9.42578125" style="1" bestFit="1" customWidth="1"/>
    <col min="3" max="3" width="9" style="1" bestFit="1" customWidth="1"/>
    <col min="4" max="4" width="5.42578125" style="1" bestFit="1" customWidth="1"/>
    <col min="5" max="5" width="14.7109375" style="1" bestFit="1" customWidth="1"/>
    <col min="6" max="6" width="11.42578125" style="1" customWidth="1"/>
    <col min="7" max="7" width="13.7109375" style="1" customWidth="1"/>
    <col min="8" max="8" width="16.7109375" style="1" bestFit="1" customWidth="1"/>
    <col min="9" max="9" width="14.7109375" style="1" bestFit="1" customWidth="1"/>
    <col min="10" max="10" width="16.85546875" style="1" bestFit="1" customWidth="1"/>
    <col min="11" max="11" width="10.7109375" style="1" bestFit="1" customWidth="1"/>
    <col min="12" max="13" width="18.42578125" style="1" customWidth="1"/>
    <col min="14" max="14" width="16.140625" style="1" bestFit="1" customWidth="1"/>
    <col min="15" max="15" width="8.7109375" style="1" bestFit="1" customWidth="1"/>
    <col min="16" max="16384" width="6.140625" style="1"/>
  </cols>
  <sheetData>
    <row r="1" spans="1:15" s="9" customFormat="1" ht="49.5" x14ac:dyDescent="0.25">
      <c r="A1" s="8" t="s">
        <v>0</v>
      </c>
      <c r="B1" s="8" t="s">
        <v>1</v>
      </c>
      <c r="C1" s="8" t="s">
        <v>2</v>
      </c>
      <c r="D1" s="8" t="s">
        <v>6</v>
      </c>
      <c r="E1" s="8" t="s">
        <v>3</v>
      </c>
      <c r="F1" s="8" t="s">
        <v>4</v>
      </c>
      <c r="G1" s="8" t="s">
        <v>14</v>
      </c>
      <c r="H1" s="8" t="s">
        <v>12</v>
      </c>
      <c r="I1" s="8" t="s">
        <v>5</v>
      </c>
      <c r="J1" s="8" t="s">
        <v>15</v>
      </c>
      <c r="K1" s="8" t="s">
        <v>42</v>
      </c>
      <c r="L1" s="8" t="s">
        <v>15</v>
      </c>
      <c r="M1" s="8" t="s">
        <v>13</v>
      </c>
      <c r="N1" s="8" t="s">
        <v>20</v>
      </c>
    </row>
    <row r="2" spans="1:15" x14ac:dyDescent="0.3">
      <c r="A2" s="10">
        <v>1</v>
      </c>
      <c r="B2" s="10">
        <v>401</v>
      </c>
      <c r="C2" s="10" t="s">
        <v>43</v>
      </c>
      <c r="D2" s="10" t="s">
        <v>7</v>
      </c>
      <c r="E2" s="4">
        <v>8500</v>
      </c>
      <c r="F2" s="4">
        <v>5765</v>
      </c>
      <c r="G2" s="4">
        <f>F2*1.2</f>
        <v>6918</v>
      </c>
      <c r="H2" s="4">
        <v>14000</v>
      </c>
      <c r="I2" s="4">
        <f>F2*H2</f>
        <v>80710000</v>
      </c>
      <c r="J2" s="4">
        <v>61200</v>
      </c>
      <c r="K2" s="19">
        <v>0</v>
      </c>
      <c r="L2" s="12">
        <f>J2+(J2*K2)</f>
        <v>61200</v>
      </c>
      <c r="M2" s="12">
        <f>ROUND(L2/10.764,0)</f>
        <v>5686</v>
      </c>
      <c r="N2" s="4">
        <f>M2*G2</f>
        <v>39335748</v>
      </c>
      <c r="O2" s="11"/>
    </row>
    <row r="3" spans="1:15" x14ac:dyDescent="0.3">
      <c r="A3" s="10">
        <v>2</v>
      </c>
      <c r="B3" s="10">
        <v>402</v>
      </c>
      <c r="C3" s="10" t="s">
        <v>43</v>
      </c>
      <c r="D3" s="10" t="s">
        <v>7</v>
      </c>
      <c r="E3" s="4">
        <v>8500</v>
      </c>
      <c r="F3" s="4">
        <v>5765</v>
      </c>
      <c r="G3" s="4">
        <f t="shared" ref="G3:G13" si="0">F3*1.2</f>
        <v>6918</v>
      </c>
      <c r="H3" s="4">
        <v>14000</v>
      </c>
      <c r="I3" s="4">
        <f t="shared" ref="I3:I13" si="1">F3*H3</f>
        <v>80710000</v>
      </c>
      <c r="J3" s="4">
        <v>61200</v>
      </c>
      <c r="K3" s="19">
        <v>0</v>
      </c>
      <c r="L3" s="12">
        <f t="shared" ref="L3:L13" si="2">J3+(J3*K3)</f>
        <v>61200</v>
      </c>
      <c r="M3" s="12">
        <f t="shared" ref="M3:M13" si="3">ROUND(L3/10.764,0)</f>
        <v>5686</v>
      </c>
      <c r="N3" s="4">
        <f t="shared" ref="N3:N13" si="4">M3*G3</f>
        <v>39335748</v>
      </c>
    </row>
    <row r="4" spans="1:15" x14ac:dyDescent="0.3">
      <c r="A4" s="10">
        <v>3</v>
      </c>
      <c r="B4" s="10">
        <v>403</v>
      </c>
      <c r="C4" s="10" t="s">
        <v>43</v>
      </c>
      <c r="D4" s="10" t="s">
        <v>7</v>
      </c>
      <c r="E4" s="4">
        <v>8500</v>
      </c>
      <c r="F4" s="4">
        <v>5765</v>
      </c>
      <c r="G4" s="4">
        <f t="shared" si="0"/>
        <v>6918</v>
      </c>
      <c r="H4" s="4">
        <v>14000</v>
      </c>
      <c r="I4" s="4">
        <f t="shared" si="1"/>
        <v>80710000</v>
      </c>
      <c r="J4" s="4">
        <v>61200</v>
      </c>
      <c r="K4" s="19">
        <v>0</v>
      </c>
      <c r="L4" s="12">
        <f t="shared" si="2"/>
        <v>61200</v>
      </c>
      <c r="M4" s="12">
        <f t="shared" si="3"/>
        <v>5686</v>
      </c>
      <c r="N4" s="4">
        <f t="shared" si="4"/>
        <v>39335748</v>
      </c>
    </row>
    <row r="5" spans="1:15" x14ac:dyDescent="0.3">
      <c r="A5" s="10">
        <v>4</v>
      </c>
      <c r="B5" s="10">
        <v>404</v>
      </c>
      <c r="C5" s="10" t="s">
        <v>43</v>
      </c>
      <c r="D5" s="10" t="s">
        <v>7</v>
      </c>
      <c r="E5" s="4">
        <v>8500</v>
      </c>
      <c r="F5" s="4">
        <v>5765</v>
      </c>
      <c r="G5" s="4">
        <f t="shared" si="0"/>
        <v>6918</v>
      </c>
      <c r="H5" s="4">
        <v>14000</v>
      </c>
      <c r="I5" s="4">
        <f t="shared" si="1"/>
        <v>80710000</v>
      </c>
      <c r="J5" s="4">
        <v>61200</v>
      </c>
      <c r="K5" s="19">
        <v>0</v>
      </c>
      <c r="L5" s="12">
        <f t="shared" si="2"/>
        <v>61200</v>
      </c>
      <c r="M5" s="12">
        <f t="shared" si="3"/>
        <v>5686</v>
      </c>
      <c r="N5" s="4">
        <f t="shared" si="4"/>
        <v>39335748</v>
      </c>
    </row>
    <row r="6" spans="1:15" x14ac:dyDescent="0.3">
      <c r="A6" s="10">
        <v>6</v>
      </c>
      <c r="B6" s="10">
        <v>1301</v>
      </c>
      <c r="C6" s="10" t="s">
        <v>44</v>
      </c>
      <c r="D6" s="10" t="s">
        <v>7</v>
      </c>
      <c r="E6" s="4">
        <v>8500</v>
      </c>
      <c r="F6" s="4">
        <v>5765</v>
      </c>
      <c r="G6" s="4">
        <f t="shared" si="0"/>
        <v>6918</v>
      </c>
      <c r="H6" s="4">
        <v>14000</v>
      </c>
      <c r="I6" s="4">
        <f t="shared" si="1"/>
        <v>80710000</v>
      </c>
      <c r="J6" s="4">
        <v>61200</v>
      </c>
      <c r="K6" s="19">
        <v>0.1</v>
      </c>
      <c r="L6" s="12">
        <f t="shared" si="2"/>
        <v>67320</v>
      </c>
      <c r="M6" s="12">
        <f t="shared" si="3"/>
        <v>6254</v>
      </c>
      <c r="N6" s="4">
        <f t="shared" si="4"/>
        <v>43265172</v>
      </c>
    </row>
    <row r="7" spans="1:15" x14ac:dyDescent="0.3">
      <c r="A7" s="10">
        <v>7</v>
      </c>
      <c r="B7" s="10">
        <v>1302</v>
      </c>
      <c r="C7" s="10" t="s">
        <v>44</v>
      </c>
      <c r="D7" s="10" t="s">
        <v>7</v>
      </c>
      <c r="E7" s="4">
        <v>8500</v>
      </c>
      <c r="F7" s="4">
        <v>5765</v>
      </c>
      <c r="G7" s="4">
        <f t="shared" si="0"/>
        <v>6918</v>
      </c>
      <c r="H7" s="4">
        <v>14000</v>
      </c>
      <c r="I7" s="4">
        <f t="shared" si="1"/>
        <v>80710000</v>
      </c>
      <c r="J7" s="4">
        <v>61200</v>
      </c>
      <c r="K7" s="19">
        <v>0.1</v>
      </c>
      <c r="L7" s="12">
        <f t="shared" si="2"/>
        <v>67320</v>
      </c>
      <c r="M7" s="12">
        <f t="shared" si="3"/>
        <v>6254</v>
      </c>
      <c r="N7" s="4">
        <f t="shared" si="4"/>
        <v>43265172</v>
      </c>
    </row>
    <row r="8" spans="1:15" x14ac:dyDescent="0.3">
      <c r="A8" s="10">
        <v>8</v>
      </c>
      <c r="B8" s="10">
        <v>1303</v>
      </c>
      <c r="C8" s="10" t="s">
        <v>44</v>
      </c>
      <c r="D8" s="10" t="s">
        <v>7</v>
      </c>
      <c r="E8" s="4">
        <v>8500</v>
      </c>
      <c r="F8" s="4">
        <v>5765</v>
      </c>
      <c r="G8" s="4">
        <f t="shared" si="0"/>
        <v>6918</v>
      </c>
      <c r="H8" s="4">
        <v>14000</v>
      </c>
      <c r="I8" s="4">
        <f t="shared" si="1"/>
        <v>80710000</v>
      </c>
      <c r="J8" s="4">
        <v>61200</v>
      </c>
      <c r="K8" s="19">
        <v>0.1</v>
      </c>
      <c r="L8" s="12">
        <f t="shared" si="2"/>
        <v>67320</v>
      </c>
      <c r="M8" s="12">
        <f t="shared" si="3"/>
        <v>6254</v>
      </c>
      <c r="N8" s="4">
        <f t="shared" si="4"/>
        <v>43265172</v>
      </c>
    </row>
    <row r="9" spans="1:15" x14ac:dyDescent="0.3">
      <c r="A9" s="10">
        <v>9</v>
      </c>
      <c r="B9" s="10">
        <v>1304</v>
      </c>
      <c r="C9" s="10" t="s">
        <v>44</v>
      </c>
      <c r="D9" s="10" t="s">
        <v>7</v>
      </c>
      <c r="E9" s="4">
        <v>8500</v>
      </c>
      <c r="F9" s="4">
        <v>5765</v>
      </c>
      <c r="G9" s="4">
        <f t="shared" si="0"/>
        <v>6918</v>
      </c>
      <c r="H9" s="4">
        <v>14000</v>
      </c>
      <c r="I9" s="4">
        <f t="shared" si="1"/>
        <v>80710000</v>
      </c>
      <c r="J9" s="4">
        <v>61200</v>
      </c>
      <c r="K9" s="19">
        <v>0.1</v>
      </c>
      <c r="L9" s="12">
        <f t="shared" si="2"/>
        <v>67320</v>
      </c>
      <c r="M9" s="12">
        <f t="shared" si="3"/>
        <v>6254</v>
      </c>
      <c r="N9" s="4">
        <f t="shared" si="4"/>
        <v>43265172</v>
      </c>
    </row>
    <row r="10" spans="1:15" x14ac:dyDescent="0.3">
      <c r="A10" s="10">
        <v>10</v>
      </c>
      <c r="B10" s="10">
        <v>1401</v>
      </c>
      <c r="C10" s="10" t="s">
        <v>45</v>
      </c>
      <c r="D10" s="10" t="s">
        <v>7</v>
      </c>
      <c r="E10" s="4">
        <v>8500</v>
      </c>
      <c r="F10" s="4">
        <v>5765</v>
      </c>
      <c r="G10" s="4">
        <f t="shared" si="0"/>
        <v>6918</v>
      </c>
      <c r="H10" s="4">
        <v>14000</v>
      </c>
      <c r="I10" s="4">
        <f t="shared" si="1"/>
        <v>80710000</v>
      </c>
      <c r="J10" s="4">
        <v>61200</v>
      </c>
      <c r="K10" s="19">
        <v>0.1</v>
      </c>
      <c r="L10" s="12">
        <f t="shared" si="2"/>
        <v>67320</v>
      </c>
      <c r="M10" s="12">
        <f t="shared" si="3"/>
        <v>6254</v>
      </c>
      <c r="N10" s="4">
        <f t="shared" si="4"/>
        <v>43265172</v>
      </c>
    </row>
    <row r="11" spans="1:15" x14ac:dyDescent="0.3">
      <c r="A11" s="10">
        <v>11</v>
      </c>
      <c r="B11" s="10">
        <v>1402</v>
      </c>
      <c r="C11" s="10" t="s">
        <v>45</v>
      </c>
      <c r="D11" s="10" t="s">
        <v>7</v>
      </c>
      <c r="E11" s="4">
        <v>8500</v>
      </c>
      <c r="F11" s="4">
        <v>5765</v>
      </c>
      <c r="G11" s="4">
        <f t="shared" si="0"/>
        <v>6918</v>
      </c>
      <c r="H11" s="4">
        <v>14000</v>
      </c>
      <c r="I11" s="4">
        <f t="shared" si="1"/>
        <v>80710000</v>
      </c>
      <c r="J11" s="4">
        <v>61200</v>
      </c>
      <c r="K11" s="19">
        <v>0.1</v>
      </c>
      <c r="L11" s="12">
        <f t="shared" si="2"/>
        <v>67320</v>
      </c>
      <c r="M11" s="12">
        <f t="shared" si="3"/>
        <v>6254</v>
      </c>
      <c r="N11" s="4">
        <f t="shared" si="4"/>
        <v>43265172</v>
      </c>
    </row>
    <row r="12" spans="1:15" x14ac:dyDescent="0.3">
      <c r="A12" s="10">
        <v>12</v>
      </c>
      <c r="B12" s="10">
        <v>1403</v>
      </c>
      <c r="C12" s="10" t="s">
        <v>45</v>
      </c>
      <c r="D12" s="10" t="s">
        <v>7</v>
      </c>
      <c r="E12" s="4">
        <v>8500</v>
      </c>
      <c r="F12" s="4">
        <v>5765</v>
      </c>
      <c r="G12" s="4">
        <f t="shared" si="0"/>
        <v>6918</v>
      </c>
      <c r="H12" s="4">
        <v>14000</v>
      </c>
      <c r="I12" s="4">
        <f t="shared" si="1"/>
        <v>80710000</v>
      </c>
      <c r="J12" s="4">
        <v>61200</v>
      </c>
      <c r="K12" s="19">
        <v>0.1</v>
      </c>
      <c r="L12" s="12">
        <f t="shared" si="2"/>
        <v>67320</v>
      </c>
      <c r="M12" s="12">
        <f t="shared" si="3"/>
        <v>6254</v>
      </c>
      <c r="N12" s="4">
        <f t="shared" si="4"/>
        <v>43265172</v>
      </c>
    </row>
    <row r="13" spans="1:15" x14ac:dyDescent="0.3">
      <c r="A13" s="10">
        <v>13</v>
      </c>
      <c r="B13" s="10">
        <v>1404</v>
      </c>
      <c r="C13" s="10" t="s">
        <v>45</v>
      </c>
      <c r="D13" s="10" t="s">
        <v>7</v>
      </c>
      <c r="E13" s="4">
        <v>8500</v>
      </c>
      <c r="F13" s="4">
        <v>5765</v>
      </c>
      <c r="G13" s="4">
        <f t="shared" si="0"/>
        <v>6918</v>
      </c>
      <c r="H13" s="4">
        <v>14000</v>
      </c>
      <c r="I13" s="4">
        <f t="shared" si="1"/>
        <v>80710000</v>
      </c>
      <c r="J13" s="4">
        <v>61200</v>
      </c>
      <c r="K13" s="19">
        <v>0.1</v>
      </c>
      <c r="L13" s="12">
        <f t="shared" si="2"/>
        <v>67320</v>
      </c>
      <c r="M13" s="12">
        <f t="shared" si="3"/>
        <v>6254</v>
      </c>
      <c r="N13" s="4">
        <f t="shared" si="4"/>
        <v>43265172</v>
      </c>
    </row>
    <row r="14" spans="1:15" x14ac:dyDescent="0.3">
      <c r="A14" s="20" t="s">
        <v>8</v>
      </c>
      <c r="B14" s="20"/>
      <c r="C14" s="20"/>
      <c r="D14" s="20"/>
      <c r="E14" s="7">
        <f>SUM(E2:E13)</f>
        <v>102000</v>
      </c>
      <c r="F14" s="7">
        <f>SUM(F2:F13)</f>
        <v>69180</v>
      </c>
      <c r="G14" s="7">
        <f>SUM(G2:G13)</f>
        <v>83016</v>
      </c>
      <c r="H14" s="7"/>
      <c r="I14" s="7">
        <f>SUM(I2:I13)</f>
        <v>968520000</v>
      </c>
      <c r="J14" s="3"/>
      <c r="K14" s="3"/>
      <c r="L14" s="12"/>
      <c r="M14" s="12"/>
      <c r="N14" s="13">
        <f>SUM(N2:N13)</f>
        <v>503464368</v>
      </c>
    </row>
    <row r="15" spans="1:15" x14ac:dyDescent="0.3">
      <c r="A15" s="21" t="s">
        <v>9</v>
      </c>
      <c r="B15" s="21"/>
      <c r="C15" s="21"/>
      <c r="D15" s="21"/>
      <c r="E15" s="21"/>
      <c r="F15" s="21"/>
      <c r="G15" s="21"/>
      <c r="H15" s="21"/>
      <c r="I15" s="18">
        <f>I14</f>
        <v>968520000</v>
      </c>
      <c r="L15" s="11"/>
      <c r="M15" s="11"/>
    </row>
    <row r="16" spans="1:15" x14ac:dyDescent="0.3">
      <c r="A16" s="20" t="s">
        <v>10</v>
      </c>
      <c r="B16" s="20"/>
      <c r="C16" s="20"/>
      <c r="D16" s="20"/>
      <c r="E16" s="20"/>
      <c r="F16" s="20"/>
      <c r="G16" s="20"/>
      <c r="H16" s="20"/>
      <c r="I16" s="13">
        <f>I15*0.9</f>
        <v>871668000</v>
      </c>
      <c r="L16" s="11"/>
      <c r="M16" s="11"/>
    </row>
    <row r="17" spans="1:13" x14ac:dyDescent="0.3">
      <c r="A17" s="20" t="s">
        <v>11</v>
      </c>
      <c r="B17" s="20"/>
      <c r="C17" s="20"/>
      <c r="D17" s="20"/>
      <c r="E17" s="20"/>
      <c r="F17" s="20"/>
      <c r="G17" s="20"/>
      <c r="H17" s="20"/>
      <c r="I17" s="13">
        <f>I15*0.8</f>
        <v>774816000</v>
      </c>
      <c r="L17" s="11"/>
      <c r="M17" s="11"/>
    </row>
    <row r="18" spans="1:13" x14ac:dyDescent="0.3">
      <c r="E18" s="1">
        <v>2500</v>
      </c>
    </row>
    <row r="19" spans="1:13" x14ac:dyDescent="0.3">
      <c r="E19" s="11">
        <f>E18*G14</f>
        <v>207540000</v>
      </c>
      <c r="G19" s="2"/>
    </row>
  </sheetData>
  <mergeCells count="4">
    <mergeCell ref="A14:D14"/>
    <mergeCell ref="A15:H15"/>
    <mergeCell ref="A16:H16"/>
    <mergeCell ref="A17:H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27E58-02A1-4658-B5E7-B446BEFB15EF}">
  <dimension ref="A1:O17"/>
  <sheetViews>
    <sheetView tabSelected="1" workbookViewId="0">
      <selection activeCell="L13" sqref="L13"/>
    </sheetView>
  </sheetViews>
  <sheetFormatPr defaultRowHeight="16.5" x14ac:dyDescent="0.3"/>
  <cols>
    <col min="1" max="1" width="6.5703125" style="1" bestFit="1" customWidth="1"/>
    <col min="2" max="3" width="9.85546875" style="1" bestFit="1" customWidth="1"/>
    <col min="4" max="4" width="9.42578125" style="1" bestFit="1" customWidth="1"/>
    <col min="5" max="5" width="5.7109375" style="1" bestFit="1" customWidth="1"/>
    <col min="6" max="6" width="5.42578125" style="1" bestFit="1" customWidth="1"/>
    <col min="7" max="7" width="13.5703125" style="2" bestFit="1" customWidth="1"/>
    <col min="8" max="8" width="13.7109375" style="2" bestFit="1" customWidth="1"/>
    <col min="9" max="9" width="21" style="2" bestFit="1" customWidth="1"/>
    <col min="10" max="10" width="18.85546875" style="2" bestFit="1" customWidth="1"/>
    <col min="11" max="11" width="13.7109375" style="2" bestFit="1" customWidth="1"/>
    <col min="12" max="12" width="14.85546875" style="2" bestFit="1" customWidth="1"/>
    <col min="13" max="13" width="18" style="2" bestFit="1" customWidth="1"/>
    <col min="14" max="14" width="20.5703125" style="2" bestFit="1" customWidth="1"/>
    <col min="15" max="15" width="9.7109375" style="1" bestFit="1" customWidth="1"/>
    <col min="16" max="16384" width="9.140625" style="1"/>
  </cols>
  <sheetData>
    <row r="1" spans="1:15" s="6" customFormat="1" x14ac:dyDescent="0.25">
      <c r="A1" s="5" t="s">
        <v>0</v>
      </c>
      <c r="B1" s="5" t="s">
        <v>25</v>
      </c>
      <c r="C1" s="5" t="s">
        <v>26</v>
      </c>
      <c r="D1" s="5" t="s">
        <v>1</v>
      </c>
      <c r="E1" s="5" t="s">
        <v>2</v>
      </c>
      <c r="F1" s="5" t="s">
        <v>6</v>
      </c>
      <c r="G1" s="14" t="s">
        <v>16</v>
      </c>
      <c r="H1" s="14" t="s">
        <v>17</v>
      </c>
      <c r="I1" s="14" t="s">
        <v>18</v>
      </c>
      <c r="J1" s="14" t="s">
        <v>19</v>
      </c>
      <c r="K1" s="14" t="s">
        <v>5</v>
      </c>
      <c r="L1" s="14" t="s">
        <v>21</v>
      </c>
      <c r="M1" s="14" t="s">
        <v>20</v>
      </c>
      <c r="N1" s="14" t="s">
        <v>22</v>
      </c>
    </row>
    <row r="2" spans="1:15" s="17" customFormat="1" x14ac:dyDescent="0.3">
      <c r="A2" s="15">
        <v>1</v>
      </c>
      <c r="B2" s="15" t="s">
        <v>27</v>
      </c>
      <c r="C2" s="15">
        <v>4688</v>
      </c>
      <c r="D2" s="15" t="s">
        <v>23</v>
      </c>
      <c r="E2" s="15">
        <v>14</v>
      </c>
      <c r="F2" s="15" t="s">
        <v>24</v>
      </c>
      <c r="G2" s="16">
        <v>66.25</v>
      </c>
      <c r="H2" s="16">
        <f t="shared" ref="H2:H11" si="0">G2*10.764</f>
        <v>713.11500000000001</v>
      </c>
      <c r="I2" s="16">
        <v>0</v>
      </c>
      <c r="J2" s="16">
        <f>H2+(I2*40%)</f>
        <v>713.11500000000001</v>
      </c>
      <c r="K2" s="16">
        <v>11200000</v>
      </c>
      <c r="L2" s="16">
        <f>K2/J2</f>
        <v>15705.741710663779</v>
      </c>
      <c r="M2" s="16">
        <v>4358587.5</v>
      </c>
      <c r="N2" s="16">
        <f t="shared" ref="N2:N11" si="1">M2/J2</f>
        <v>6112.0401337792646</v>
      </c>
    </row>
    <row r="3" spans="1:15" s="17" customFormat="1" x14ac:dyDescent="0.3">
      <c r="A3" s="15">
        <v>2</v>
      </c>
      <c r="B3" s="15" t="s">
        <v>28</v>
      </c>
      <c r="C3" s="15">
        <v>5941</v>
      </c>
      <c r="D3" s="15" t="s">
        <v>29</v>
      </c>
      <c r="E3" s="15">
        <v>6</v>
      </c>
      <c r="F3" s="15" t="s">
        <v>30</v>
      </c>
      <c r="G3" s="16">
        <v>67.619</v>
      </c>
      <c r="H3" s="16">
        <f t="shared" si="0"/>
        <v>727.85091599999998</v>
      </c>
      <c r="I3" s="16">
        <v>0</v>
      </c>
      <c r="J3" s="16">
        <f t="shared" ref="J3:J11" si="2">H3+(I3*40%)</f>
        <v>727.85091599999998</v>
      </c>
      <c r="K3" s="16">
        <v>7000000</v>
      </c>
      <c r="L3" s="16">
        <f t="shared" ref="L3:L11" si="3">K3/J3</f>
        <v>9617.3541121160033</v>
      </c>
      <c r="M3" s="16">
        <v>4345196.9400000004</v>
      </c>
      <c r="N3" s="16">
        <f t="shared" si="1"/>
        <v>5969.8996655518404</v>
      </c>
    </row>
    <row r="4" spans="1:15" x14ac:dyDescent="0.3">
      <c r="A4" s="10">
        <v>3</v>
      </c>
      <c r="B4" s="10" t="s">
        <v>31</v>
      </c>
      <c r="C4" s="10">
        <v>20287</v>
      </c>
      <c r="D4" s="10" t="s">
        <v>32</v>
      </c>
      <c r="E4" s="10">
        <v>13</v>
      </c>
      <c r="F4" s="10" t="s">
        <v>24</v>
      </c>
      <c r="G4" s="4">
        <v>74.099999999999994</v>
      </c>
      <c r="H4" s="4">
        <f t="shared" si="0"/>
        <v>797.61239999999987</v>
      </c>
      <c r="I4" s="4">
        <v>0</v>
      </c>
      <c r="J4" s="4">
        <f t="shared" si="2"/>
        <v>797.61239999999987</v>
      </c>
      <c r="K4" s="4">
        <v>6970000</v>
      </c>
      <c r="L4" s="4">
        <f t="shared" si="3"/>
        <v>8738.5802928841149</v>
      </c>
      <c r="M4" s="4">
        <v>4875039</v>
      </c>
      <c r="N4" s="4">
        <f t="shared" si="1"/>
        <v>6112.0401337792655</v>
      </c>
    </row>
    <row r="5" spans="1:15" x14ac:dyDescent="0.3">
      <c r="A5" s="10">
        <v>4</v>
      </c>
      <c r="B5" s="10" t="s">
        <v>31</v>
      </c>
      <c r="C5" s="10">
        <v>20289</v>
      </c>
      <c r="D5" s="10" t="s">
        <v>33</v>
      </c>
      <c r="E5" s="10">
        <v>13</v>
      </c>
      <c r="F5" s="10" t="s">
        <v>24</v>
      </c>
      <c r="G5" s="4">
        <v>66.25</v>
      </c>
      <c r="H5" s="4">
        <f t="shared" si="0"/>
        <v>713.11500000000001</v>
      </c>
      <c r="I5" s="4">
        <v>0</v>
      </c>
      <c r="J5" s="4">
        <f t="shared" si="2"/>
        <v>713.11500000000001</v>
      </c>
      <c r="K5" s="4">
        <v>5352000</v>
      </c>
      <c r="L5" s="4">
        <f t="shared" si="3"/>
        <v>7505.1008603100481</v>
      </c>
      <c r="M5" s="4">
        <v>4358587.5</v>
      </c>
      <c r="N5" s="4">
        <f t="shared" si="1"/>
        <v>6112.0401337792646</v>
      </c>
    </row>
    <row r="6" spans="1:15" x14ac:dyDescent="0.3">
      <c r="A6" s="10">
        <v>5</v>
      </c>
      <c r="B6" s="10" t="s">
        <v>31</v>
      </c>
      <c r="C6" s="10">
        <v>20290</v>
      </c>
      <c r="D6" s="10" t="s">
        <v>34</v>
      </c>
      <c r="E6" s="10">
        <v>13</v>
      </c>
      <c r="F6" s="10" t="s">
        <v>24</v>
      </c>
      <c r="G6" s="4">
        <v>66.25</v>
      </c>
      <c r="H6" s="4">
        <f t="shared" si="0"/>
        <v>713.11500000000001</v>
      </c>
      <c r="I6" s="4">
        <v>0</v>
      </c>
      <c r="J6" s="4">
        <f t="shared" si="2"/>
        <v>713.11500000000001</v>
      </c>
      <c r="K6" s="4">
        <v>5352000</v>
      </c>
      <c r="L6" s="4">
        <f t="shared" si="3"/>
        <v>7505.1008603100481</v>
      </c>
      <c r="M6" s="4">
        <v>4358587.5</v>
      </c>
      <c r="N6" s="4">
        <f t="shared" si="1"/>
        <v>6112.0401337792646</v>
      </c>
    </row>
    <row r="7" spans="1:15" x14ac:dyDescent="0.3">
      <c r="A7" s="10">
        <v>6</v>
      </c>
      <c r="B7" s="10" t="s">
        <v>35</v>
      </c>
      <c r="C7" s="10">
        <v>20756</v>
      </c>
      <c r="D7" s="10" t="s">
        <v>36</v>
      </c>
      <c r="E7" s="10">
        <v>4</v>
      </c>
      <c r="F7" s="10" t="s">
        <v>30</v>
      </c>
      <c r="G7" s="4">
        <v>67.619</v>
      </c>
      <c r="H7" s="4">
        <f t="shared" si="0"/>
        <v>727.85091599999998</v>
      </c>
      <c r="I7" s="4">
        <v>719</v>
      </c>
      <c r="J7" s="4">
        <f>H7+(I7*40%)</f>
        <v>1015.450916</v>
      </c>
      <c r="K7" s="4">
        <v>9500000</v>
      </c>
      <c r="L7" s="4">
        <f t="shared" si="3"/>
        <v>9355.4497320479059</v>
      </c>
      <c r="M7" s="4">
        <v>5774036.4000000004</v>
      </c>
      <c r="N7" s="4">
        <f t="shared" si="1"/>
        <v>5686.179714864722</v>
      </c>
      <c r="O7" s="11"/>
    </row>
    <row r="8" spans="1:15" x14ac:dyDescent="0.3">
      <c r="A8" s="10">
        <v>7</v>
      </c>
      <c r="B8" s="10" t="s">
        <v>35</v>
      </c>
      <c r="C8" s="10">
        <v>20757</v>
      </c>
      <c r="D8" s="10" t="s">
        <v>37</v>
      </c>
      <c r="E8" s="10">
        <v>4</v>
      </c>
      <c r="F8" s="10" t="s">
        <v>30</v>
      </c>
      <c r="G8" s="4">
        <v>67.619</v>
      </c>
      <c r="H8" s="4">
        <f t="shared" si="0"/>
        <v>727.85091599999998</v>
      </c>
      <c r="I8" s="4">
        <v>540</v>
      </c>
      <c r="J8" s="4">
        <f t="shared" si="2"/>
        <v>943.85091599999998</v>
      </c>
      <c r="K8" s="4">
        <v>9500000</v>
      </c>
      <c r="L8" s="4">
        <f>K8/J8</f>
        <v>10065.148890526691</v>
      </c>
      <c r="M8" s="4">
        <v>5366689.2</v>
      </c>
      <c r="N8" s="4">
        <f t="shared" si="1"/>
        <v>5685.9500891770076</v>
      </c>
      <c r="O8" s="11">
        <f>L8*1.2</f>
        <v>12078.178668632028</v>
      </c>
    </row>
    <row r="9" spans="1:15" x14ac:dyDescent="0.3">
      <c r="A9" s="10">
        <v>8</v>
      </c>
      <c r="B9" s="10" t="s">
        <v>35</v>
      </c>
      <c r="C9" s="10">
        <v>20758</v>
      </c>
      <c r="D9" s="10" t="s">
        <v>38</v>
      </c>
      <c r="E9" s="10">
        <v>4</v>
      </c>
      <c r="F9" s="10" t="s">
        <v>30</v>
      </c>
      <c r="G9" s="4">
        <v>67.619</v>
      </c>
      <c r="H9" s="4">
        <f t="shared" si="0"/>
        <v>727.85091599999998</v>
      </c>
      <c r="I9" s="4">
        <v>729</v>
      </c>
      <c r="J9" s="4">
        <f t="shared" si="2"/>
        <v>1019.450916</v>
      </c>
      <c r="K9" s="4">
        <v>9500000</v>
      </c>
      <c r="L9" s="4">
        <f t="shared" si="3"/>
        <v>9318.741933427229</v>
      </c>
      <c r="M9" s="4">
        <v>5796802.7999999998</v>
      </c>
      <c r="N9" s="4">
        <f t="shared" si="1"/>
        <v>5686.2009823335129</v>
      </c>
    </row>
    <row r="10" spans="1:15" x14ac:dyDescent="0.3">
      <c r="A10" s="10">
        <v>9</v>
      </c>
      <c r="B10" s="10" t="s">
        <v>35</v>
      </c>
      <c r="C10" s="10">
        <v>20759</v>
      </c>
      <c r="D10" s="10" t="s">
        <v>39</v>
      </c>
      <c r="E10" s="10">
        <v>4</v>
      </c>
      <c r="F10" s="10" t="s">
        <v>30</v>
      </c>
      <c r="G10" s="4">
        <v>67.619</v>
      </c>
      <c r="H10" s="4">
        <f t="shared" si="0"/>
        <v>727.85091599999998</v>
      </c>
      <c r="I10" s="4">
        <v>722</v>
      </c>
      <c r="J10" s="4">
        <f t="shared" si="2"/>
        <v>1016.6509160000001</v>
      </c>
      <c r="K10" s="4">
        <v>9500000</v>
      </c>
      <c r="L10" s="4">
        <f t="shared" si="3"/>
        <v>9344.407062925422</v>
      </c>
      <c r="M10" s="4">
        <v>5780890.7999999998</v>
      </c>
      <c r="N10" s="4">
        <f t="shared" si="1"/>
        <v>5686.2101917390091</v>
      </c>
    </row>
    <row r="11" spans="1:15" x14ac:dyDescent="0.3">
      <c r="A11" s="10">
        <v>10</v>
      </c>
      <c r="B11" s="10" t="s">
        <v>40</v>
      </c>
      <c r="C11" s="10">
        <v>21586</v>
      </c>
      <c r="D11" s="10" t="s">
        <v>41</v>
      </c>
      <c r="E11" s="10">
        <v>12</v>
      </c>
      <c r="F11" s="10" t="s">
        <v>24</v>
      </c>
      <c r="G11" s="4">
        <v>66.25</v>
      </c>
      <c r="H11" s="4">
        <f t="shared" si="0"/>
        <v>713.11500000000001</v>
      </c>
      <c r="I11" s="4">
        <v>0</v>
      </c>
      <c r="J11" s="4">
        <f t="shared" si="2"/>
        <v>713.11500000000001</v>
      </c>
      <c r="K11" s="4">
        <v>6431000</v>
      </c>
      <c r="L11" s="4">
        <f t="shared" si="3"/>
        <v>9018.1807983284598</v>
      </c>
      <c r="M11" s="4">
        <v>4358587.5</v>
      </c>
      <c r="N11" s="4">
        <f t="shared" si="1"/>
        <v>6112.0401337792646</v>
      </c>
    </row>
    <row r="15" spans="1:15" x14ac:dyDescent="0.3">
      <c r="N15" s="2">
        <f>19200+30250</f>
        <v>49450</v>
      </c>
    </row>
    <row r="16" spans="1:15" x14ac:dyDescent="0.3">
      <c r="N16" s="2">
        <f>N15/10.764</f>
        <v>4594.0170940170947</v>
      </c>
    </row>
    <row r="17" spans="14:14" x14ac:dyDescent="0.3">
      <c r="N17" s="2">
        <f>N16*120%</f>
        <v>5512.8205128205136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02A2-F586-4871-8D49-95B211C5F33F}">
  <dimension ref="L22"/>
  <sheetViews>
    <sheetView workbookViewId="0">
      <selection activeCell="L23" sqref="L23"/>
    </sheetView>
  </sheetViews>
  <sheetFormatPr defaultRowHeight="15" x14ac:dyDescent="0.25"/>
  <cols>
    <col min="12" max="12" width="11" bestFit="1" customWidth="1"/>
  </cols>
  <sheetData>
    <row r="22" spans="12:12" x14ac:dyDescent="0.25">
      <c r="L22">
        <v>9867135131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IGR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Desk</cp:lastModifiedBy>
  <dcterms:created xsi:type="dcterms:W3CDTF">2015-06-05T18:17:20Z</dcterms:created>
  <dcterms:modified xsi:type="dcterms:W3CDTF">2024-06-13T05:15:08Z</dcterms:modified>
</cp:coreProperties>
</file>