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Madam Cama Road Branch Mumbai\Firoz Sabir Sayyad\"/>
    </mc:Choice>
  </mc:AlternateContent>
  <xr:revisionPtr revIDLastSave="0" documentId="13_ncr:1_{4DC8995B-FFFF-4593-B4AB-D68D32364D7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J8" i="4"/>
  <c r="I8" i="4"/>
  <c r="P7" i="4"/>
  <c r="J7" i="4"/>
  <c r="I7" i="4"/>
  <c r="F84" i="23"/>
  <c r="F23" i="23"/>
  <c r="F10" i="23"/>
  <c r="F11" i="23" s="1"/>
  <c r="F8" i="23"/>
  <c r="F7" i="23"/>
  <c r="F6" i="23"/>
  <c r="F5" i="23"/>
  <c r="F14" i="23" s="1"/>
  <c r="F12" i="23" l="1"/>
  <c r="F13" i="23" s="1"/>
  <c r="F16" i="23" s="1"/>
  <c r="F19" i="23" s="1"/>
  <c r="F20" i="23" l="1"/>
  <c r="F21" i="23"/>
  <c r="Q2" i="4"/>
  <c r="G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8" i="4" l="1"/>
  <c r="F8" i="4"/>
  <c r="H8" i="4"/>
  <c r="H7" i="4"/>
  <c r="G7" i="4"/>
  <c r="F7" i="4"/>
  <c r="H4" i="4"/>
  <c r="H9" i="4"/>
  <c r="F10" i="4"/>
  <c r="F6" i="4"/>
  <c r="G3" i="4"/>
  <c r="H3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G9" i="4"/>
  <c r="F12" i="4"/>
  <c r="G13" i="4"/>
  <c r="H14" i="4"/>
  <c r="F9" i="4"/>
  <c r="H15" i="4"/>
  <c r="H16" i="4"/>
  <c r="F3" i="4"/>
  <c r="G4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0" i="23" l="1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<sst xmlns="http://schemas.openxmlformats.org/spreadsheetml/2006/main" count="134" uniqueCount="89">
  <si>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</si>
  <si>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</si>
  <si>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</si>
  <si>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</si>
  <si>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</si>
  <si>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</si>
  <si>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</si>
  <si>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</si>
  <si>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</si>
  <si>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</si>
  <si>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</si>
  <si>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</si>
  <si>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</si>
  <si>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</si>
  <si>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</si>
  <si>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</si>
  <si>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</si>
  <si>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</si>
  <si>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</si>
  <si>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</si>
  <si>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</si>
  <si>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</si>
  <si>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</si>
  <si>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</si>
  <si>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</si>
  <si>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</si>
  <si>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</si>
  <si>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</si>
  <si>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</si>
  <si>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</si>
  <si>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</si>
  <si>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</si>
  <si>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</si>
  <si>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</si>
  <si>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</si>
  <si>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</si>
  <si>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</si>
  <si>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</si>
  <si>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</si>
  <si>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</si>
  <si>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</si>
  <si>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</si>
  <si>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</si>
  <si>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</si>
  <si>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</si>
  <si>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</si>
  <si>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</si>
  <si>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</si>
  <si>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</si>
  <si>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</si>
  <si>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</si>
  <si>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</si>
  <si>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</si>
  <si>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</si>
  <si>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</si>
  <si>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</si>
  <si>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</si>
  <si>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</si>
  <si>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</si>
  <si>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</si>
  <si>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</si>
  <si>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</si>
  <si>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</si>
  <si>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</si>
  <si>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</si>
  <si>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</si>
  <si>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</si>
  <si>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</si>
  <si>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</si>
  <si>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</si>
  <si>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</si>
  <si>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</si>
  <si>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</si>
  <si>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</si>
  <si>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</si>
  <si>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</si>
  <si>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</si>
  <si>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</si>
  <si>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</si>
  <si>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</si>
  <si>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</si>
  <si>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</si>
  <si>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</si>
  <si>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Draft Agreement </t>
  </si>
  <si>
    <t>IGR-31.05.24</t>
  </si>
  <si>
    <t>IGR-23.03.24</t>
  </si>
  <si>
    <t>Vastukala</t>
  </si>
  <si>
    <t>Yogesh Vankar</t>
  </si>
  <si>
    <t>After fully furnished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</si>
</sst>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333F1-B2F5-4BD1-A93E-ECCC0BE12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B5E940-28A5-471D-86EE-1CDE3A5C3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77472-1321-45FD-9860-BE9F2C59F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914B9B-BF6A-448A-856F-E0FDAE5B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EBFD7A-8D10-4AF9-A147-22CBA572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A557C1-CED7-407F-B161-D17BBA4FF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CA606-D61C-4508-869A-8EADF01C2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75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81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76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77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78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79</v>
      </c>
      <c r="C8" s="55">
        <f>C7*D13%</f>
        <v>321094.09999999998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80</v>
      </c>
      <c r="C9" s="60">
        <f>C6+C8</f>
        <v>350494.1</v>
      </c>
      <c r="D9" s="61" t="s">
        <v>62</v>
      </c>
      <c r="E9" s="62">
        <f>C9/10.764</f>
        <v>32561.696395392046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2024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0</v>
      </c>
      <c r="D13" s="68">
        <f>D12-C13</f>
        <v>100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G25" sqref="G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  <col min="6" max="6" width="17.140625" style="16" customWidth="1"/>
    <col min="7" max="7" width="15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30000</v>
      </c>
      <c r="D3" s="23" t="s">
        <v>74</v>
      </c>
      <c r="E3" s="6" t="s">
        <v>82</v>
      </c>
      <c r="F3" s="20">
        <v>30500</v>
      </c>
      <c r="G3" s="23" t="s">
        <v>74</v>
      </c>
      <c r="H3" s="6" t="s">
        <v>82</v>
      </c>
    </row>
    <row r="4" spans="1:8" ht="30" x14ac:dyDescent="0.25">
      <c r="A4" s="22" t="s">
        <v>14</v>
      </c>
      <c r="B4" s="19"/>
      <c r="C4" s="20">
        <v>3300</v>
      </c>
      <c r="D4" s="23"/>
      <c r="F4" s="20">
        <v>3300</v>
      </c>
      <c r="G4" s="23"/>
    </row>
    <row r="5" spans="1:8" x14ac:dyDescent="0.25">
      <c r="A5" s="15" t="s">
        <v>15</v>
      </c>
      <c r="B5" s="19"/>
      <c r="C5" s="20">
        <f>C3-C4</f>
        <v>26700</v>
      </c>
      <c r="D5" s="23"/>
      <c r="F5" s="20">
        <f>F3-F4</f>
        <v>27200</v>
      </c>
      <c r="G5" s="23"/>
    </row>
    <row r="6" spans="1:8" x14ac:dyDescent="0.25">
      <c r="A6" s="15" t="s">
        <v>16</v>
      </c>
      <c r="B6" s="19"/>
      <c r="C6" s="20">
        <f>C4</f>
        <v>3300</v>
      </c>
      <c r="D6" s="23"/>
      <c r="F6" s="20">
        <f>F4</f>
        <v>3300</v>
      </c>
      <c r="G6" s="23"/>
    </row>
    <row r="7" spans="1:8" x14ac:dyDescent="0.25">
      <c r="A7" s="15" t="s">
        <v>17</v>
      </c>
      <c r="B7" s="24"/>
      <c r="C7" s="25">
        <f>D7-D8</f>
        <v>0</v>
      </c>
      <c r="D7" s="25">
        <v>2024</v>
      </c>
      <c r="F7" s="25">
        <f>G7-G8</f>
        <v>0</v>
      </c>
      <c r="G7" s="25">
        <v>2024</v>
      </c>
    </row>
    <row r="8" spans="1:8" x14ac:dyDescent="0.25">
      <c r="A8" s="15" t="s">
        <v>18</v>
      </c>
      <c r="B8" s="24"/>
      <c r="C8" s="25">
        <f>C9-C7</f>
        <v>60</v>
      </c>
      <c r="D8" s="25">
        <v>2024</v>
      </c>
      <c r="F8" s="25">
        <f>F9-F7</f>
        <v>60</v>
      </c>
      <c r="G8" s="25">
        <v>2024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0</v>
      </c>
      <c r="D10" s="25"/>
      <c r="F10" s="25">
        <f>90*F7/F9</f>
        <v>0</v>
      </c>
      <c r="G10" s="25"/>
    </row>
    <row r="11" spans="1:8" x14ac:dyDescent="0.25">
      <c r="A11" s="15"/>
      <c r="B11" s="26"/>
      <c r="C11" s="27">
        <f>C10%</f>
        <v>0</v>
      </c>
      <c r="D11" s="27"/>
      <c r="F11" s="27">
        <f>F10%</f>
        <v>0</v>
      </c>
      <c r="G11" s="27"/>
    </row>
    <row r="12" spans="1:8" x14ac:dyDescent="0.25">
      <c r="A12" s="15" t="s">
        <v>21</v>
      </c>
      <c r="B12" s="19"/>
      <c r="C12" s="20">
        <f>C6*C11</f>
        <v>0</v>
      </c>
      <c r="D12" s="18"/>
      <c r="F12" s="20">
        <f>F6*F11</f>
        <v>0</v>
      </c>
      <c r="G12" s="18"/>
    </row>
    <row r="13" spans="1:8" x14ac:dyDescent="0.25">
      <c r="A13" s="15" t="s">
        <v>22</v>
      </c>
      <c r="B13" s="19"/>
      <c r="C13" s="20">
        <f>C6-C12</f>
        <v>3300</v>
      </c>
      <c r="D13" s="18"/>
      <c r="F13" s="20">
        <f>F6-F12</f>
        <v>3300</v>
      </c>
      <c r="G13" s="18"/>
    </row>
    <row r="14" spans="1:8" x14ac:dyDescent="0.25">
      <c r="A14" s="15" t="s">
        <v>15</v>
      </c>
      <c r="B14" s="19"/>
      <c r="C14" s="20">
        <f>C5</f>
        <v>26700</v>
      </c>
      <c r="D14" s="18"/>
      <c r="F14" s="20">
        <f>F5</f>
        <v>27200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30000</v>
      </c>
      <c r="D16" s="18"/>
      <c r="F16" s="21">
        <f>F14+F13</f>
        <v>30500</v>
      </c>
      <c r="G16" s="18"/>
    </row>
    <row r="17" spans="1:7" x14ac:dyDescent="0.25">
      <c r="B17" s="24"/>
      <c r="C17" s="25" t="s">
        <v>86</v>
      </c>
      <c r="D17" s="18"/>
      <c r="F17" s="25" t="s">
        <v>87</v>
      </c>
      <c r="G17" s="18"/>
    </row>
    <row r="18" spans="1:7" x14ac:dyDescent="0.25">
      <c r="A18" s="74" t="str">
        <f>E3</f>
        <v>ACA</v>
      </c>
      <c r="B18" s="7"/>
      <c r="C18" s="30">
        <v>540</v>
      </c>
      <c r="D18" s="18"/>
      <c r="F18" s="30">
        <v>540</v>
      </c>
      <c r="G18" s="18"/>
    </row>
    <row r="19" spans="1:7" x14ac:dyDescent="0.25">
      <c r="A19" s="15" t="s">
        <v>73</v>
      </c>
      <c r="B19" s="6"/>
      <c r="C19" s="31">
        <f>C18*C16</f>
        <v>16200000</v>
      </c>
      <c r="D19" s="32"/>
      <c r="F19" s="31">
        <f>F18*F16</f>
        <v>16470000</v>
      </c>
      <c r="G19" s="32"/>
    </row>
    <row r="20" spans="1:7" x14ac:dyDescent="0.25">
      <c r="A20" s="15" t="s">
        <v>24</v>
      </c>
      <c r="C20" s="33">
        <f>C19*90%</f>
        <v>14580000</v>
      </c>
      <c r="D20" s="18"/>
      <c r="F20" s="33">
        <f>F19*90%</f>
        <v>14823000</v>
      </c>
      <c r="G20" s="18"/>
    </row>
    <row r="21" spans="1:7" x14ac:dyDescent="0.25">
      <c r="A21" s="15" t="s">
        <v>25</v>
      </c>
      <c r="C21" s="33">
        <f>C19*80%</f>
        <v>12960000</v>
      </c>
      <c r="D21" s="18"/>
      <c r="F21" s="33">
        <f>F19*80%</f>
        <v>13176000</v>
      </c>
      <c r="G21" s="18"/>
    </row>
    <row r="22" spans="1:7" x14ac:dyDescent="0.25">
      <c r="A22" s="15"/>
      <c r="D22" s="34"/>
      <c r="G22" s="34"/>
    </row>
    <row r="23" spans="1:7" x14ac:dyDescent="0.25">
      <c r="A23" s="35" t="s">
        <v>26</v>
      </c>
      <c r="B23" s="36"/>
      <c r="C23" s="37">
        <f>C4*C18</f>
        <v>1782000</v>
      </c>
      <c r="D23"/>
      <c r="F23" s="37">
        <f>F4*F18</f>
        <v>1782000</v>
      </c>
      <c r="G23"/>
    </row>
    <row r="24" spans="1:7" x14ac:dyDescent="0.25">
      <c r="A24" s="15" t="s">
        <v>27</v>
      </c>
      <c r="D24"/>
      <c r="G24"/>
    </row>
    <row r="25" spans="1:7" x14ac:dyDescent="0.25">
      <c r="A25" s="38" t="s">
        <v>28</v>
      </c>
      <c r="B25" s="16"/>
      <c r="C25" s="33">
        <v>50000</v>
      </c>
      <c r="D25" t="s">
        <v>88</v>
      </c>
      <c r="F25" s="33">
        <v>52000</v>
      </c>
      <c r="G25" t="s">
        <v>88</v>
      </c>
    </row>
    <row r="26" spans="1:7" x14ac:dyDescent="0.25">
      <c r="C26" s="33"/>
      <c r="D26"/>
      <c r="F26" s="33"/>
      <c r="G26"/>
    </row>
    <row r="27" spans="1:7" x14ac:dyDescent="0.25">
      <c r="C27" s="33"/>
      <c r="D27"/>
      <c r="F27" s="33"/>
      <c r="G27"/>
    </row>
    <row r="28" spans="1:7" x14ac:dyDescent="0.25">
      <c r="C28"/>
      <c r="D28"/>
      <c r="F28"/>
      <c r="G28"/>
    </row>
    <row r="29" spans="1:7" x14ac:dyDescent="0.25">
      <c r="C29"/>
      <c r="D29"/>
      <c r="F29"/>
      <c r="G29"/>
    </row>
    <row r="30" spans="1:7" x14ac:dyDescent="0.25">
      <c r="C30"/>
      <c r="D30"/>
      <c r="F30"/>
      <c r="G30"/>
    </row>
    <row r="31" spans="1:7" x14ac:dyDescent="0.25">
      <c r="C31"/>
      <c r="D31"/>
      <c r="F31"/>
      <c r="G31"/>
    </row>
    <row r="32" spans="1:7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8" sqref="S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540.02987999999993</v>
      </c>
      <c r="C2" s="4">
        <f t="shared" ref="C2:C16" si="1">B2*1.2</f>
        <v>648.03585599999985</v>
      </c>
      <c r="D2" s="4">
        <f t="shared" ref="D2:D16" si="2">C2*1.2</f>
        <v>777.64302719999978</v>
      </c>
      <c r="E2" s="5">
        <f t="shared" ref="E2:E16" si="3">R2</f>
        <v>15083420</v>
      </c>
      <c r="F2" s="75">
        <f t="shared" ref="F2:F15" si="4">ROUND((E2/B2),0)</f>
        <v>27931</v>
      </c>
      <c r="G2" s="75">
        <f t="shared" ref="G2:G15" si="5">ROUND((E2/C2),0)</f>
        <v>23276</v>
      </c>
      <c r="H2" s="75">
        <f t="shared" ref="H2:H15" si="6">ROUND((E2/D2),0)</f>
        <v>19396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50.17*10.764</f>
        <v>540.02987999999993</v>
      </c>
      <c r="R2" s="76">
        <v>15083420</v>
      </c>
      <c r="S2" s="76" t="s">
        <v>84</v>
      </c>
    </row>
    <row r="3" spans="1:19" x14ac:dyDescent="0.25">
      <c r="A3" s="4">
        <v>2</v>
      </c>
      <c r="B3" s="4">
        <f t="shared" si="0"/>
        <v>540</v>
      </c>
      <c r="C3" s="4">
        <f t="shared" si="1"/>
        <v>648</v>
      </c>
      <c r="D3" s="4">
        <f t="shared" si="2"/>
        <v>777.6</v>
      </c>
      <c r="E3" s="5">
        <f t="shared" si="3"/>
        <v>18200000</v>
      </c>
      <c r="F3" s="75">
        <f t="shared" si="4"/>
        <v>33704</v>
      </c>
      <c r="G3" s="75">
        <f t="shared" si="5"/>
        <v>28086</v>
      </c>
      <c r="H3" s="75">
        <f t="shared" si="6"/>
        <v>23405</v>
      </c>
      <c r="I3" s="75">
        <f t="shared" si="7"/>
        <v>0</v>
      </c>
      <c r="J3" s="75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540</v>
      </c>
      <c r="R3" s="76">
        <v>18200000</v>
      </c>
      <c r="S3" s="2"/>
    </row>
    <row r="4" spans="1:19" x14ac:dyDescent="0.25">
      <c r="A4" s="4">
        <v>3</v>
      </c>
      <c r="B4" s="4">
        <f t="shared" si="0"/>
        <v>540</v>
      </c>
      <c r="C4" s="4">
        <f t="shared" si="1"/>
        <v>648</v>
      </c>
      <c r="D4" s="4">
        <f t="shared" si="2"/>
        <v>777.6</v>
      </c>
      <c r="E4" s="5">
        <f t="shared" si="3"/>
        <v>17500000</v>
      </c>
      <c r="F4" s="75">
        <f t="shared" si="4"/>
        <v>32407</v>
      </c>
      <c r="G4" s="75">
        <f t="shared" si="5"/>
        <v>27006</v>
      </c>
      <c r="H4" s="75">
        <f t="shared" si="6"/>
        <v>22505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540</v>
      </c>
      <c r="R4" s="76">
        <v>17500000</v>
      </c>
      <c r="S4" s="2"/>
    </row>
    <row r="5" spans="1:19" x14ac:dyDescent="0.25">
      <c r="A5" s="4">
        <v>4</v>
      </c>
      <c r="B5" s="4">
        <f t="shared" si="0"/>
        <v>540</v>
      </c>
      <c r="C5" s="4">
        <f t="shared" si="1"/>
        <v>648</v>
      </c>
      <c r="D5" s="4">
        <f t="shared" si="2"/>
        <v>777.6</v>
      </c>
      <c r="E5" s="5">
        <f t="shared" si="3"/>
        <v>17400000</v>
      </c>
      <c r="F5" s="75">
        <f t="shared" si="4"/>
        <v>32222</v>
      </c>
      <c r="G5" s="75">
        <f t="shared" si="5"/>
        <v>26852</v>
      </c>
      <c r="H5" s="75">
        <f t="shared" si="6"/>
        <v>22377</v>
      </c>
      <c r="I5" s="75">
        <f t="shared" si="7"/>
        <v>0</v>
      </c>
      <c r="J5" s="7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540</v>
      </c>
      <c r="R5" s="76">
        <v>17400000</v>
      </c>
      <c r="S5" s="2"/>
    </row>
    <row r="6" spans="1:19" x14ac:dyDescent="0.25">
      <c r="A6" s="4">
        <v>5</v>
      </c>
      <c r="B6" s="4">
        <f t="shared" si="0"/>
        <v>540</v>
      </c>
      <c r="C6" s="4">
        <f t="shared" si="1"/>
        <v>648</v>
      </c>
      <c r="D6" s="4">
        <f t="shared" si="2"/>
        <v>777.6</v>
      </c>
      <c r="E6" s="5">
        <f t="shared" si="3"/>
        <v>15053820</v>
      </c>
      <c r="F6" s="77">
        <f t="shared" si="4"/>
        <v>27877</v>
      </c>
      <c r="G6" s="77">
        <f t="shared" si="5"/>
        <v>23231</v>
      </c>
      <c r="H6" s="77">
        <f t="shared" si="6"/>
        <v>19359</v>
      </c>
      <c r="I6" s="77">
        <f t="shared" si="7"/>
        <v>0</v>
      </c>
      <c r="J6" s="77">
        <f t="shared" si="8"/>
        <v>0</v>
      </c>
      <c r="K6" s="78"/>
      <c r="L6" s="78"/>
      <c r="M6" s="78"/>
      <c r="N6" s="78"/>
      <c r="O6" s="78">
        <v>0</v>
      </c>
      <c r="P6" s="78">
        <f t="shared" si="9"/>
        <v>0</v>
      </c>
      <c r="Q6" s="78">
        <v>540</v>
      </c>
      <c r="R6" s="79">
        <v>15053820</v>
      </c>
      <c r="S6" s="79" t="s">
        <v>85</v>
      </c>
    </row>
    <row r="7" spans="1:19" x14ac:dyDescent="0.25">
      <c r="A7" s="4">
        <v>6</v>
      </c>
      <c r="B7" s="4">
        <f t="shared" si="0"/>
        <v>540</v>
      </c>
      <c r="C7" s="4">
        <f t="shared" si="1"/>
        <v>648</v>
      </c>
      <c r="D7" s="4">
        <f t="shared" si="2"/>
        <v>777.6</v>
      </c>
      <c r="E7" s="5">
        <f t="shared" si="3"/>
        <v>18200000</v>
      </c>
      <c r="F7" s="77">
        <f t="shared" ref="F7:F8" si="10">ROUND((E7/B7),0)</f>
        <v>33704</v>
      </c>
      <c r="G7" s="77">
        <f t="shared" ref="G7:G8" si="11">ROUND((E7/C7),0)</f>
        <v>28086</v>
      </c>
      <c r="H7" s="77">
        <f t="shared" ref="H7:H8" si="12">ROUND((E7/D7),0)</f>
        <v>23405</v>
      </c>
      <c r="I7" s="77">
        <f t="shared" ref="I7:I8" si="13">T7</f>
        <v>0</v>
      </c>
      <c r="J7" s="77">
        <f t="shared" ref="J7:J8" si="14">U7</f>
        <v>0</v>
      </c>
      <c r="K7" s="78"/>
      <c r="L7" s="78"/>
      <c r="M7" s="78"/>
      <c r="N7" s="78"/>
      <c r="O7" s="78">
        <v>0</v>
      </c>
      <c r="P7" s="78">
        <f t="shared" ref="P7:P8" si="15">O7/1.2</f>
        <v>0</v>
      </c>
      <c r="Q7" s="78">
        <v>540</v>
      </c>
      <c r="R7" s="79">
        <v>18200000</v>
      </c>
      <c r="S7" s="2"/>
    </row>
    <row r="8" spans="1:19" x14ac:dyDescent="0.25">
      <c r="A8" s="4">
        <v>7</v>
      </c>
      <c r="B8" s="4">
        <f t="shared" si="0"/>
        <v>540</v>
      </c>
      <c r="C8" s="4">
        <f t="shared" si="1"/>
        <v>648</v>
      </c>
      <c r="D8" s="4">
        <f t="shared" si="2"/>
        <v>777.6</v>
      </c>
      <c r="E8" s="5">
        <f t="shared" si="3"/>
        <v>17500000</v>
      </c>
      <c r="F8" s="77">
        <f t="shared" si="10"/>
        <v>32407</v>
      </c>
      <c r="G8" s="77">
        <f t="shared" si="11"/>
        <v>27006</v>
      </c>
      <c r="H8" s="77">
        <f t="shared" si="12"/>
        <v>22505</v>
      </c>
      <c r="I8" s="77">
        <f t="shared" si="13"/>
        <v>0</v>
      </c>
      <c r="J8" s="77">
        <f t="shared" si="14"/>
        <v>0</v>
      </c>
      <c r="K8" s="78"/>
      <c r="L8" s="78"/>
      <c r="M8" s="78"/>
      <c r="N8" s="78"/>
      <c r="O8" s="78">
        <v>0</v>
      </c>
      <c r="P8" s="78">
        <f t="shared" si="15"/>
        <v>0</v>
      </c>
      <c r="Q8" s="78">
        <v>540</v>
      </c>
      <c r="R8" s="79">
        <v>17500000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6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6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7">O11/1.2</f>
        <v>0</v>
      </c>
      <c r="Q11">
        <f t="shared" ref="Q11:Q15" si="18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7"/>
        <v>0</v>
      </c>
      <c r="Q12">
        <f t="shared" si="18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7"/>
        <v>0</v>
      </c>
      <c r="Q13">
        <f t="shared" si="18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7"/>
        <v>0</v>
      </c>
      <c r="Q14">
        <f t="shared" si="18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9">ROUND((E16/B16),0)</f>
        <v>#DIV/0!</v>
      </c>
      <c r="G16" s="4" t="e">
        <f t="shared" ref="G16" si="20">ROUND((E16/C16),0)</f>
        <v>#DIV/0!</v>
      </c>
      <c r="H16" s="4" t="e">
        <f t="shared" ref="H16" si="21">ROUND((E16/D16),0)</f>
        <v>#DIV/0!</v>
      </c>
      <c r="I16" s="4">
        <f t="shared" ref="I16" si="22">T16</f>
        <v>0</v>
      </c>
      <c r="J16" s="4">
        <f t="shared" ref="J16" si="23">U16</f>
        <v>0</v>
      </c>
      <c r="O16">
        <v>0</v>
      </c>
      <c r="P16">
        <f t="shared" ref="P16" si="24">O16/1.2</f>
        <v>0</v>
      </c>
      <c r="Q16">
        <f t="shared" ref="Q16" si="25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6">Q17</f>
        <v>0</v>
      </c>
      <c r="C17" s="4">
        <f t="shared" ref="C17:C21" si="27">B17*1.2</f>
        <v>0</v>
      </c>
      <c r="D17" s="4">
        <f t="shared" ref="D17:D21" si="28">C17*1.2</f>
        <v>0</v>
      </c>
      <c r="E17" s="5">
        <f t="shared" ref="E17:E21" si="29">R17</f>
        <v>0</v>
      </c>
      <c r="F17" s="4" t="e">
        <f t="shared" ref="F17" si="30">ROUND((E17/B17),0)</f>
        <v>#DIV/0!</v>
      </c>
      <c r="G17" s="4" t="e">
        <f t="shared" ref="G17" si="31">ROUND((E17/C17),0)</f>
        <v>#DIV/0!</v>
      </c>
      <c r="H17" s="4" t="e">
        <f t="shared" ref="H17" si="32">ROUND((E17/D17),0)</f>
        <v>#DIV/0!</v>
      </c>
      <c r="I17" s="4">
        <f t="shared" ref="I17" si="33">T17</f>
        <v>0</v>
      </c>
      <c r="J17" s="4">
        <f t="shared" ref="J17" si="34">U17</f>
        <v>0</v>
      </c>
      <c r="O17">
        <v>0</v>
      </c>
      <c r="P17">
        <f t="shared" ref="P17" si="35">O17/1.2</f>
        <v>0</v>
      </c>
      <c r="Q17">
        <f t="shared" ref="Q17" si="36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6"/>
        <v>0</v>
      </c>
      <c r="C18" s="4">
        <f t="shared" si="27"/>
        <v>0</v>
      </c>
      <c r="D18" s="4">
        <f t="shared" si="28"/>
        <v>0</v>
      </c>
      <c r="E18" s="5">
        <f t="shared" si="29"/>
        <v>0</v>
      </c>
      <c r="F18" s="4" t="e">
        <f t="shared" ref="F18:F21" si="37">ROUND((E18/B18),0)</f>
        <v>#DIV/0!</v>
      </c>
      <c r="G18" s="4" t="e">
        <f t="shared" ref="G18:G21" si="38">ROUND((E18/C18),0)</f>
        <v>#DIV/0!</v>
      </c>
      <c r="H18" s="4" t="e">
        <f t="shared" ref="H18:H21" si="39">ROUND((E18/D18),0)</f>
        <v>#DIV/0!</v>
      </c>
      <c r="I18" s="4">
        <f t="shared" ref="I18:J21" si="40">T18</f>
        <v>0</v>
      </c>
      <c r="J18" s="4">
        <f t="shared" si="40"/>
        <v>0</v>
      </c>
      <c r="O18">
        <v>0</v>
      </c>
      <c r="P18">
        <f t="shared" ref="P18" si="41">O18/1.2</f>
        <v>0</v>
      </c>
      <c r="Q18">
        <f t="shared" ref="Q18:Q21" si="42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6"/>
        <v>0</v>
      </c>
      <c r="C19" s="4">
        <f t="shared" si="27"/>
        <v>0</v>
      </c>
      <c r="D19" s="4">
        <f t="shared" si="28"/>
        <v>0</v>
      </c>
      <c r="E19" s="5">
        <f t="shared" si="29"/>
        <v>0</v>
      </c>
      <c r="F19" s="4" t="e">
        <f t="shared" si="37"/>
        <v>#DIV/0!</v>
      </c>
      <c r="G19" s="4" t="e">
        <f t="shared" si="38"/>
        <v>#DIV/0!</v>
      </c>
      <c r="H19" s="4" t="e">
        <f t="shared" si="39"/>
        <v>#DIV/0!</v>
      </c>
      <c r="I19" s="4">
        <f t="shared" si="40"/>
        <v>0</v>
      </c>
      <c r="J19" s="4">
        <f t="shared" si="40"/>
        <v>0</v>
      </c>
      <c r="O19">
        <v>0</v>
      </c>
      <c r="P19">
        <f>O19/1.2</f>
        <v>0</v>
      </c>
      <c r="Q19">
        <f t="shared" si="42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3">Q20</f>
        <v>0</v>
      </c>
      <c r="C20" s="4">
        <f t="shared" ref="C20" si="44">B20*1.2</f>
        <v>0</v>
      </c>
      <c r="D20" s="4">
        <f t="shared" ref="D20" si="45">C20*1.2</f>
        <v>0</v>
      </c>
      <c r="E20" s="5">
        <f t="shared" ref="E20" si="46">R20</f>
        <v>0</v>
      </c>
      <c r="F20" s="4" t="e">
        <f t="shared" ref="F20" si="47">ROUND((E20/B20),0)</f>
        <v>#DIV/0!</v>
      </c>
      <c r="G20" s="4" t="e">
        <f t="shared" ref="G20" si="48">ROUND((E20/C20),0)</f>
        <v>#DIV/0!</v>
      </c>
      <c r="H20" s="4" t="e">
        <f t="shared" ref="H20" si="49">ROUND((E20/D20),0)</f>
        <v>#DIV/0!</v>
      </c>
      <c r="I20" s="4">
        <f t="shared" ref="I20" si="50">T20</f>
        <v>0</v>
      </c>
      <c r="J20" s="4">
        <f t="shared" ref="J20" si="51">U20</f>
        <v>0</v>
      </c>
      <c r="O20">
        <v>0</v>
      </c>
      <c r="P20">
        <f t="shared" ref="P20" si="52">O20/1.2</f>
        <v>0</v>
      </c>
      <c r="Q20">
        <f t="shared" ref="Q20" si="53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6"/>
        <v>0</v>
      </c>
      <c r="C21" s="4">
        <f t="shared" si="27"/>
        <v>0</v>
      </c>
      <c r="D21" s="4">
        <f t="shared" si="28"/>
        <v>0</v>
      </c>
      <c r="E21" s="5">
        <f t="shared" si="29"/>
        <v>0</v>
      </c>
      <c r="F21" s="4" t="e">
        <f t="shared" si="37"/>
        <v>#DIV/0!</v>
      </c>
      <c r="G21" s="4" t="e">
        <f t="shared" si="38"/>
        <v>#DIV/0!</v>
      </c>
      <c r="H21" s="4" t="e">
        <f t="shared" si="39"/>
        <v>#DIV/0!</v>
      </c>
      <c r="I21" s="4">
        <f t="shared" si="40"/>
        <v>0</v>
      </c>
      <c r="J21" s="4">
        <f t="shared" si="40"/>
        <v>0</v>
      </c>
      <c r="O21">
        <v>0</v>
      </c>
      <c r="P21">
        <f>O21/1.2</f>
        <v>0</v>
      </c>
      <c r="Q21">
        <f t="shared" si="42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72"/>
    </row>
    <row r="28" spans="1:19" s="10" customFormat="1" x14ac:dyDescent="0.25">
      <c r="C28" s="70" t="s">
        <v>83</v>
      </c>
      <c r="D28" s="70"/>
      <c r="F28" s="55" t="s">
        <v>82</v>
      </c>
      <c r="G28" s="55">
        <v>540</v>
      </c>
    </row>
    <row r="29" spans="1:19" s="10" customFormat="1" x14ac:dyDescent="0.25">
      <c r="C29" s="70" t="s">
        <v>1</v>
      </c>
      <c r="D29" s="70">
        <v>14452920</v>
      </c>
      <c r="F29" s="55" t="s">
        <v>71</v>
      </c>
      <c r="G29" s="55">
        <f>G28*1.1</f>
        <v>594</v>
      </c>
      <c r="H29" s="10">
        <f>G29/G28</f>
        <v>1.1000000000000001</v>
      </c>
    </row>
    <row r="30" spans="1:19" s="10" customFormat="1" x14ac:dyDescent="0.25">
      <c r="F30" s="55" t="s">
        <v>72</v>
      </c>
      <c r="G30" s="55"/>
    </row>
    <row r="31" spans="1:19" s="10" customFormat="1" x14ac:dyDescent="0.25">
      <c r="C31" s="73"/>
      <c r="D31" s="73"/>
      <c r="F31" s="73" t="s">
        <v>73</v>
      </c>
      <c r="G31" s="73">
        <f>G29*G30</f>
        <v>0</v>
      </c>
      <c r="H31" s="10">
        <f>G31/D29</f>
        <v>0</v>
      </c>
    </row>
    <row r="32" spans="1:19" s="10" customFormat="1" x14ac:dyDescent="0.25">
      <c r="C32" s="73"/>
      <c r="D32" s="73"/>
      <c r="F32" s="73" t="s">
        <v>24</v>
      </c>
      <c r="G32" s="73">
        <f>G31*90%</f>
        <v>0</v>
      </c>
    </row>
    <row r="33" spans="3:7" s="10" customFormat="1" x14ac:dyDescent="0.25">
      <c r="C33" s="73"/>
      <c r="D33" s="73"/>
      <c r="F33" s="73" t="s">
        <v>25</v>
      </c>
      <c r="G33" s="73">
        <f>G31*80%</f>
        <v>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2024-06-28T10:47:11Z</dcterms:modified>
</cp:coreProperties>
</file>