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9BADD62E-A966-40AD-B9E3-8AEA2B1918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1" l="1"/>
  <c r="D4" i="11"/>
  <c r="C5" i="11"/>
  <c r="C4" i="11"/>
  <c r="P19" i="11"/>
  <c r="Q19" i="11" s="1"/>
  <c r="J19" i="11"/>
  <c r="I19" i="11"/>
  <c r="E19" i="11"/>
  <c r="B19" i="11"/>
  <c r="C19" i="11" s="1"/>
  <c r="A19" i="11"/>
  <c r="P18" i="11"/>
  <c r="Q18" i="11" s="1"/>
  <c r="B18" i="11" s="1"/>
  <c r="J18" i="11"/>
  <c r="I18" i="11"/>
  <c r="E18" i="11"/>
  <c r="A18" i="11"/>
  <c r="P17" i="11"/>
  <c r="Q17" i="11" s="1"/>
  <c r="J17" i="11"/>
  <c r="I17" i="11"/>
  <c r="F17" i="11"/>
  <c r="E17" i="11"/>
  <c r="B17" i="11"/>
  <c r="C17" i="11" s="1"/>
  <c r="A17" i="11"/>
  <c r="P16" i="11"/>
  <c r="Q16" i="11" s="1"/>
  <c r="B16" i="11" s="1"/>
  <c r="J16" i="11"/>
  <c r="I16" i="11"/>
  <c r="E16" i="11"/>
  <c r="A16" i="11"/>
  <c r="P15" i="11"/>
  <c r="Q15" i="11" s="1"/>
  <c r="J15" i="11"/>
  <c r="I15" i="11"/>
  <c r="E15" i="11"/>
  <c r="B15" i="11"/>
  <c r="C15" i="11" s="1"/>
  <c r="A15" i="11"/>
  <c r="P14" i="11"/>
  <c r="Q14" i="11" s="1"/>
  <c r="B14" i="11" s="1"/>
  <c r="J14" i="11"/>
  <c r="I14" i="11"/>
  <c r="E14" i="11"/>
  <c r="A14" i="11"/>
  <c r="P13" i="11"/>
  <c r="Q13" i="11" s="1"/>
  <c r="J13" i="11"/>
  <c r="I13" i="11"/>
  <c r="F13" i="11"/>
  <c r="E13" i="11"/>
  <c r="B13" i="11"/>
  <c r="C13" i="11" s="1"/>
  <c r="A13" i="11"/>
  <c r="P12" i="11"/>
  <c r="Q12" i="11" s="1"/>
  <c r="B12" i="11" s="1"/>
  <c r="J12" i="11"/>
  <c r="I12" i="11"/>
  <c r="E12" i="11"/>
  <c r="A12" i="11"/>
  <c r="P11" i="11"/>
  <c r="Q11" i="11" s="1"/>
  <c r="J11" i="11"/>
  <c r="I11" i="11"/>
  <c r="E11" i="11"/>
  <c r="B11" i="11"/>
  <c r="C11" i="11" s="1"/>
  <c r="A11" i="11"/>
  <c r="P10" i="11"/>
  <c r="Q10" i="11" s="1"/>
  <c r="B10" i="11" s="1"/>
  <c r="J10" i="11"/>
  <c r="I10" i="11"/>
  <c r="E10" i="11"/>
  <c r="A10" i="11"/>
  <c r="P9" i="11"/>
  <c r="Q9" i="11" s="1"/>
  <c r="J9" i="11"/>
  <c r="I9" i="11"/>
  <c r="F9" i="11"/>
  <c r="E9" i="11"/>
  <c r="B9" i="11"/>
  <c r="C9" i="11" s="1"/>
  <c r="A9" i="11"/>
  <c r="P8" i="11"/>
  <c r="Q8" i="11" s="1"/>
  <c r="B8" i="11" s="1"/>
  <c r="J8" i="11"/>
  <c r="I8" i="11"/>
  <c r="E8" i="11"/>
  <c r="A8" i="11"/>
  <c r="P7" i="11"/>
  <c r="Q7" i="11" s="1"/>
  <c r="J7" i="11"/>
  <c r="I7" i="11"/>
  <c r="E7" i="11"/>
  <c r="B7" i="11"/>
  <c r="C7" i="11" s="1"/>
  <c r="A7" i="11"/>
  <c r="P6" i="11"/>
  <c r="Q6" i="11" s="1"/>
  <c r="B6" i="11" s="1"/>
  <c r="J6" i="11"/>
  <c r="I6" i="11"/>
  <c r="E6" i="11"/>
  <c r="A6" i="11"/>
  <c r="P5" i="11"/>
  <c r="J5" i="11"/>
  <c r="I5" i="11"/>
  <c r="E5" i="11"/>
  <c r="B5" i="11"/>
  <c r="A5" i="11"/>
  <c r="P4" i="11"/>
  <c r="J4" i="11"/>
  <c r="I4" i="11"/>
  <c r="E4" i="11"/>
  <c r="B4" i="11"/>
  <c r="A4" i="11"/>
  <c r="P3" i="11"/>
  <c r="J3" i="11"/>
  <c r="I3" i="11"/>
  <c r="E3" i="11"/>
  <c r="C3" i="11"/>
  <c r="B3" i="11"/>
  <c r="A3" i="11"/>
  <c r="P2" i="11"/>
  <c r="J2" i="11"/>
  <c r="I2" i="11"/>
  <c r="E2" i="11"/>
  <c r="C2" i="11"/>
  <c r="D2" i="11" s="1"/>
  <c r="H2" i="11" s="1"/>
  <c r="B2" i="11"/>
  <c r="A2" i="11"/>
  <c r="H4" i="11" l="1"/>
  <c r="G3" i="11"/>
  <c r="D3" i="11"/>
  <c r="H3" i="11" s="1"/>
  <c r="F3" i="11"/>
  <c r="F2" i="11"/>
  <c r="C12" i="11"/>
  <c r="F12" i="11"/>
  <c r="C14" i="11"/>
  <c r="F14" i="11"/>
  <c r="C8" i="11"/>
  <c r="F8" i="11"/>
  <c r="C10" i="11"/>
  <c r="F10" i="11"/>
  <c r="C6" i="11"/>
  <c r="F6" i="11"/>
  <c r="C16" i="11"/>
  <c r="F16" i="11"/>
  <c r="C18" i="11"/>
  <c r="F18" i="11"/>
  <c r="H5" i="11"/>
  <c r="G5" i="11"/>
  <c r="F5" i="11"/>
  <c r="D11" i="11"/>
  <c r="H11" i="11" s="1"/>
  <c r="G11" i="11"/>
  <c r="D15" i="11"/>
  <c r="H15" i="11" s="1"/>
  <c r="G15" i="11"/>
  <c r="D19" i="11"/>
  <c r="H19" i="11" s="1"/>
  <c r="G19" i="11"/>
  <c r="G2" i="11"/>
  <c r="G4" i="11"/>
  <c r="D7" i="11"/>
  <c r="H7" i="11" s="1"/>
  <c r="G7" i="11"/>
  <c r="F19" i="11"/>
  <c r="F7" i="11"/>
  <c r="D9" i="11"/>
  <c r="H9" i="11" s="1"/>
  <c r="G9" i="11"/>
  <c r="F11" i="11"/>
  <c r="D13" i="11"/>
  <c r="H13" i="11" s="1"/>
  <c r="G13" i="11"/>
  <c r="F15" i="11"/>
  <c r="D17" i="11"/>
  <c r="H17" i="11" s="1"/>
  <c r="G17" i="11"/>
  <c r="F4" i="11"/>
  <c r="D10" i="11" l="1"/>
  <c r="H10" i="11" s="1"/>
  <c r="G10" i="11"/>
  <c r="D16" i="11"/>
  <c r="H16" i="11" s="1"/>
  <c r="G16" i="11"/>
  <c r="D14" i="11"/>
  <c r="H14" i="11" s="1"/>
  <c r="G14" i="11"/>
  <c r="D18" i="11"/>
  <c r="H18" i="11" s="1"/>
  <c r="G18" i="11"/>
  <c r="D6" i="11"/>
  <c r="H6" i="11" s="1"/>
  <c r="G6" i="11"/>
  <c r="D8" i="11"/>
  <c r="H8" i="11" s="1"/>
  <c r="G8" i="11"/>
  <c r="D12" i="11"/>
  <c r="H12" i="11" s="1"/>
  <c r="G12" i="11"/>
  <c r="B19" i="1" l="1"/>
  <c r="I6" i="1"/>
  <c r="I5" i="1"/>
  <c r="D6" i="1"/>
  <c r="H9" i="1"/>
  <c r="H7" i="1"/>
  <c r="H6" i="1"/>
  <c r="B18" i="1"/>
  <c r="F6" i="1"/>
  <c r="F5" i="1"/>
  <c r="E8" i="1"/>
  <c r="F7" i="1"/>
  <c r="A38" i="1"/>
  <c r="A37" i="1"/>
  <c r="A36" i="1"/>
  <c r="A35" i="1"/>
  <c r="A34" i="1"/>
  <c r="A33" i="1"/>
  <c r="G13" i="1"/>
  <c r="E7" i="1"/>
  <c r="E6" i="1"/>
  <c r="E5" i="1"/>
  <c r="C38" i="1"/>
  <c r="C37" i="1"/>
  <c r="C36" i="1"/>
  <c r="B10" i="1" l="1"/>
  <c r="B11" i="1" s="1"/>
  <c r="B8" i="1"/>
  <c r="B6" i="1"/>
  <c r="B5" i="1"/>
  <c r="B14" i="1" s="1"/>
  <c r="B12" i="1" l="1"/>
  <c r="B13" i="1" s="1"/>
  <c r="B15" i="1"/>
  <c r="B17" i="1" l="1"/>
  <c r="C35" i="1"/>
  <c r="C34" i="1"/>
  <c r="I34" i="1" s="1"/>
  <c r="C33" i="1"/>
  <c r="I33" i="1" s="1"/>
  <c r="I29" i="1" l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<sst xmlns="http://schemas.openxmlformats.org/spreadsheetml/2006/main" count="42" uniqueCount="37">
  <si>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</si>
  <si>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</si>
  <si>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</si>
  <si>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</si>
  <si>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</si>
  <si>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</si>
  <si>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</si>
  <si>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</si>
  <si>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</si>
  <si>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</si>
  <si>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</si>
  <si>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</si>
  <si>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</si>
  <si>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</si>
  <si>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</si>
  <si>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</si>
  <si>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</si>
  <si>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</si>
  <si>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</si>
  <si>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</si>
  <si>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</si>
  <si>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</si>
  <si>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</si>
  <si>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</si>
  <si>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Sr. No.</t>
  </si>
  <si>
    <t>Carpet area</t>
  </si>
  <si>
    <t>Built up area (20%)</t>
  </si>
  <si>
    <t>Saleable area (20 + 40%)</t>
  </si>
  <si>
    <t>Rate on Carpet area</t>
  </si>
  <si>
    <t>Rate on Built up  area (20%)</t>
  </si>
  <si>
    <t>Rate on Saleable area (20 + 15%)</t>
  </si>
  <si>
    <t>Floor</t>
  </si>
  <si>
    <t>Total Floor</t>
  </si>
  <si>
    <t xml:space="preserve">Sr. No. </t>
  </si>
  <si>
    <t>Super Built up area</t>
  </si>
  <si>
    <t>Built up area</t>
  </si>
  <si>
    <t>IGR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</si>
</sst>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5" xfId="0" applyNumberFormat="1" applyBorder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3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5" xfId="0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" fontId="6" fillId="0" borderId="0" xfId="0" applyNumberFormat="1" applyFont="1"/>
    <xf numFmtId="0" fontId="6" fillId="2" borderId="0" xfId="0" applyFont="1" applyFill="1"/>
    <xf numFmtId="0" fontId="7" fillId="2" borderId="0" xfId="0" applyFont="1" applyFill="1"/>
    <xf numFmtId="4" fontId="0" fillId="0" borderId="0" xfId="0" applyNumberFormat="1"/>
    <xf numFmtId="0" fontId="6" fillId="3" borderId="0" xfId="0" applyFont="1" applyFill="1"/>
    <xf numFmtId="0" fontId="0" fillId="2" borderId="0" xfId="0" applyFill="1"/>
    <xf numFmtId="43" fontId="0" fillId="0" borderId="0" xfId="1" applyFont="1"/>
    <xf numFmtId="0" fontId="15" fillId="0" borderId="0" xfId="0" applyFont="1"/>
    <xf numFmtId="43" fontId="2" fillId="0" borderId="0" xfId="1" applyFont="1" applyAlignment="1"/>
    <xf numFmtId="43" fontId="1" fillId="0" borderId="1" xfId="1" applyFont="1" applyBorder="1"/>
    <xf numFmtId="43" fontId="2" fillId="0" borderId="1" xfId="1" applyFont="1" applyBorder="1"/>
    <xf numFmtId="43" fontId="0" fillId="3" borderId="0" xfId="1" applyFont="1" applyFill="1"/>
    <xf numFmtId="43" fontId="0" fillId="0" borderId="1" xfId="1" applyFont="1" applyBorder="1"/>
    <xf numFmtId="165" fontId="0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67790</xdr:colOff>
      <xdr:row>38</xdr:row>
      <xdr:rowOff>115326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A133CA-8360-48C5-B64B-FCFE52BD3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92590" cy="735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27</xdr:col>
      <xdr:colOff>86843</xdr:colOff>
      <xdr:row>39</xdr:row>
      <xdr:rowOff>39142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D5D75-E604-4AEE-BB2E-A3AF3305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0"/>
          <a:ext cx="8011643" cy="746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429876</xdr:colOff>
      <xdr:row>32</xdr:row>
      <xdr:rowOff>86588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873382-D15C-485B-B036-82B99DC45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4276" cy="6182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85" zoomScaleNormal="85" workbookViewId="0">
      <selection activeCell="J19" sqref="J19"/>
    </sheetView>
  </sheetViews>
  <sheetFormatPr defaultRowHeight="15" x14ac:dyDescent="0.25"/>
  <cols>
    <col min="1" max="1" width="21.7109375" bestFit="1" customWidth="1"/>
    <col min="2" max="2" width="15.5703125" style="23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6"/>
      <c r="C1" s="5"/>
      <c r="E1" s="18"/>
      <c r="F1" s="19"/>
      <c r="G1" s="19"/>
    </row>
    <row r="2" spans="1:13" ht="16.5" x14ac:dyDescent="0.3">
      <c r="A2" s="20"/>
      <c r="B2" s="21"/>
      <c r="C2" s="22"/>
      <c r="D2" s="23"/>
      <c r="E2" t="s">
        <v>13</v>
      </c>
    </row>
    <row r="3" spans="1:13" ht="16.5" x14ac:dyDescent="0.3">
      <c r="A3" s="20" t="s">
        <v>0</v>
      </c>
      <c r="B3" s="10">
        <v>8000</v>
      </c>
      <c r="C3" s="24"/>
      <c r="D3" s="4"/>
      <c r="E3" s="25">
        <v>0</v>
      </c>
      <c r="F3" s="26">
        <v>2024</v>
      </c>
      <c r="G3" s="27">
        <f>F3-E3</f>
        <v>2024</v>
      </c>
      <c r="L3" s="1"/>
      <c r="M3" s="2"/>
    </row>
    <row r="4" spans="1:13" ht="33" x14ac:dyDescent="0.3">
      <c r="A4" s="28" t="s">
        <v>1</v>
      </c>
      <c r="B4" s="10">
        <v>2600</v>
      </c>
      <c r="C4" s="24"/>
      <c r="D4" s="4"/>
      <c r="E4" t="s">
        <v>23</v>
      </c>
      <c r="F4" s="26"/>
      <c r="G4" s="27"/>
      <c r="K4" s="17"/>
      <c r="L4" s="1"/>
      <c r="M4" s="2"/>
    </row>
    <row r="5" spans="1:13" ht="16.5" x14ac:dyDescent="0.3">
      <c r="A5" s="20" t="s">
        <v>2</v>
      </c>
      <c r="B5" s="10">
        <f>B3-B4</f>
        <v>5400</v>
      </c>
      <c r="C5" s="24"/>
      <c r="D5" s="4"/>
      <c r="E5">
        <f>50.5*10.764</f>
        <v>543.58199999999999</v>
      </c>
      <c r="F5">
        <f>E5*1.1</f>
        <v>597.9402</v>
      </c>
      <c r="G5" s="7"/>
      <c r="H5">
        <v>587</v>
      </c>
      <c r="I5">
        <f>544+40</f>
        <v>584</v>
      </c>
      <c r="L5" s="1"/>
      <c r="M5" s="2"/>
    </row>
    <row r="6" spans="1:13" ht="16.5" x14ac:dyDescent="0.3">
      <c r="A6" s="20" t="s">
        <v>3</v>
      </c>
      <c r="B6" s="10">
        <f>B4</f>
        <v>2600</v>
      </c>
      <c r="C6" s="24"/>
      <c r="D6" s="4">
        <f>E6/1.1</f>
        <v>39.631090909090901</v>
      </c>
      <c r="E6">
        <f>4.05*10.764</f>
        <v>43.594199999999994</v>
      </c>
      <c r="F6" s="4">
        <f>F5+E6</f>
        <v>641.53440000000001</v>
      </c>
      <c r="G6" s="4"/>
      <c r="H6" s="12">
        <f>H5*1.1</f>
        <v>645.70000000000005</v>
      </c>
      <c r="I6" s="12">
        <f>I5*1.1</f>
        <v>642.40000000000009</v>
      </c>
      <c r="L6" s="1"/>
      <c r="M6" s="2"/>
    </row>
    <row r="7" spans="1:13" ht="16.5" x14ac:dyDescent="0.3">
      <c r="A7" s="20" t="s">
        <v>4</v>
      </c>
      <c r="B7" s="29">
        <v>0</v>
      </c>
      <c r="C7" s="30"/>
      <c r="D7" s="31"/>
      <c r="E7">
        <f>SUM(E5:E6)</f>
        <v>587.17619999999999</v>
      </c>
      <c r="F7">
        <f>59.6*10.764</f>
        <v>641.53440000000001</v>
      </c>
      <c r="G7" s="15"/>
      <c r="H7" s="12">
        <f>H6*1.2</f>
        <v>774.84</v>
      </c>
      <c r="I7" s="12"/>
      <c r="L7" s="13"/>
      <c r="M7" s="14"/>
    </row>
    <row r="8" spans="1:13" ht="16.5" x14ac:dyDescent="0.3">
      <c r="A8" s="20" t="s">
        <v>5</v>
      </c>
      <c r="B8" s="29">
        <f>B9-B7</f>
        <v>60</v>
      </c>
      <c r="C8" s="30"/>
      <c r="D8" s="32"/>
      <c r="E8">
        <f>E7*1.1</f>
        <v>645.89382000000001</v>
      </c>
      <c r="F8" s="33"/>
      <c r="G8" s="33"/>
      <c r="H8" s="12">
        <v>5500</v>
      </c>
      <c r="I8" s="12"/>
      <c r="L8" s="13"/>
      <c r="M8" s="14"/>
    </row>
    <row r="9" spans="1:13" ht="16.5" x14ac:dyDescent="0.3">
      <c r="A9" s="20" t="s">
        <v>6</v>
      </c>
      <c r="B9" s="29">
        <v>60</v>
      </c>
      <c r="C9" s="30"/>
      <c r="D9" s="31"/>
      <c r="F9" s="4"/>
      <c r="G9" s="33"/>
      <c r="H9" s="12">
        <f>H8*H7</f>
        <v>4261620</v>
      </c>
      <c r="I9" s="12"/>
      <c r="J9" s="15"/>
      <c r="K9" s="15"/>
      <c r="L9" s="11"/>
      <c r="M9" s="14"/>
    </row>
    <row r="10" spans="1:13" ht="33" x14ac:dyDescent="0.3">
      <c r="A10" s="28" t="s">
        <v>7</v>
      </c>
      <c r="B10" s="29">
        <f>90*B7/B9</f>
        <v>0</v>
      </c>
      <c r="C10" s="30"/>
      <c r="D10" s="31"/>
      <c r="F10" s="34"/>
      <c r="G10" s="33"/>
      <c r="H10" s="12"/>
      <c r="I10" s="12"/>
      <c r="J10" s="15"/>
      <c r="K10" s="15"/>
      <c r="L10" s="11"/>
      <c r="M10" s="14"/>
    </row>
    <row r="11" spans="1:13" ht="16.5" x14ac:dyDescent="0.3">
      <c r="A11" s="20"/>
      <c r="B11" s="35">
        <f>B10%</f>
        <v>0</v>
      </c>
      <c r="C11" s="36"/>
      <c r="D11" s="37"/>
      <c r="G11" s="33"/>
      <c r="H11" s="12"/>
      <c r="I11" s="12"/>
      <c r="J11" s="15"/>
      <c r="K11" s="15"/>
      <c r="L11" s="11"/>
      <c r="M11" s="16"/>
    </row>
    <row r="12" spans="1:13" ht="16.5" x14ac:dyDescent="0.3">
      <c r="A12" s="20" t="s">
        <v>8</v>
      </c>
      <c r="B12" s="10">
        <f>B6*B11</f>
        <v>0</v>
      </c>
      <c r="C12" s="38"/>
      <c r="D12" s="39"/>
      <c r="G12" s="33"/>
      <c r="H12" s="12"/>
      <c r="I12" s="12"/>
      <c r="J12" s="15"/>
      <c r="K12" s="15"/>
      <c r="L12" s="11"/>
      <c r="M12" s="2"/>
    </row>
    <row r="13" spans="1:13" ht="16.5" x14ac:dyDescent="0.3">
      <c r="A13" s="20" t="s">
        <v>9</v>
      </c>
      <c r="B13" s="10">
        <f>B6-B12</f>
        <v>2600</v>
      </c>
      <c r="C13" s="38"/>
      <c r="D13" s="39"/>
      <c r="G13" s="33">
        <f>20000*11</f>
        <v>220000</v>
      </c>
      <c r="H13" s="12"/>
      <c r="I13" s="12"/>
      <c r="J13" s="15"/>
      <c r="K13" s="15"/>
      <c r="L13" s="11"/>
      <c r="M13" s="2"/>
    </row>
    <row r="14" spans="1:13" ht="16.5" x14ac:dyDescent="0.3">
      <c r="A14" s="20" t="s">
        <v>2</v>
      </c>
      <c r="B14" s="10">
        <f>B5</f>
        <v>5400</v>
      </c>
      <c r="C14" s="24"/>
      <c r="D14" s="4"/>
      <c r="G14" s="33"/>
      <c r="H14" s="12"/>
      <c r="I14" s="12"/>
      <c r="J14" s="15"/>
      <c r="K14" s="15"/>
      <c r="L14" s="11"/>
      <c r="M14" s="2"/>
    </row>
    <row r="15" spans="1:13" ht="16.5" x14ac:dyDescent="0.3">
      <c r="A15" s="20" t="s">
        <v>10</v>
      </c>
      <c r="B15" s="10">
        <f>B14+B13</f>
        <v>8000</v>
      </c>
      <c r="C15" s="24"/>
      <c r="D15" s="4"/>
      <c r="G15" s="33"/>
      <c r="H15" s="15"/>
      <c r="I15" s="15"/>
      <c r="J15" s="15"/>
      <c r="K15" s="15"/>
      <c r="L15" s="11"/>
      <c r="M15" s="2"/>
    </row>
    <row r="16" spans="1:13" ht="16.5" x14ac:dyDescent="0.3">
      <c r="A16" s="20" t="s">
        <v>22</v>
      </c>
      <c r="B16" s="40">
        <v>587</v>
      </c>
      <c r="C16" s="41"/>
      <c r="D16" s="4"/>
      <c r="E16" s="3"/>
      <c r="F16" s="3"/>
      <c r="G16" s="3"/>
      <c r="H16" s="4"/>
      <c r="M16" s="14"/>
    </row>
    <row r="17" spans="1:14" ht="16.5" x14ac:dyDescent="0.3">
      <c r="A17" s="41" t="s">
        <v>21</v>
      </c>
      <c r="B17" s="42">
        <f>B16*B15</f>
        <v>4696000</v>
      </c>
      <c r="C17" s="43"/>
      <c r="D17" s="4"/>
      <c r="E17" s="3"/>
      <c r="F17" s="44"/>
      <c r="G17" s="3"/>
      <c r="H17" s="4"/>
      <c r="M17" s="3"/>
      <c r="N17" s="4"/>
    </row>
    <row r="18" spans="1:14" ht="16.5" x14ac:dyDescent="0.3">
      <c r="A18" s="41" t="s">
        <v>12</v>
      </c>
      <c r="B18" s="42">
        <f>641*B4</f>
        <v>1666600</v>
      </c>
      <c r="C18" s="42"/>
      <c r="D18" s="4"/>
      <c r="E18" s="4"/>
      <c r="F18" s="3"/>
    </row>
    <row r="19" spans="1:14" ht="16.5" x14ac:dyDescent="0.3">
      <c r="A19" s="40" t="s">
        <v>16</v>
      </c>
      <c r="B19" s="42">
        <f>B17*0.025/12</f>
        <v>9783.3333333333339</v>
      </c>
      <c r="C19" s="42"/>
      <c r="D19" s="4"/>
      <c r="E19" s="4"/>
      <c r="F19" s="3"/>
    </row>
    <row r="20" spans="1:14" x14ac:dyDescent="0.25">
      <c r="B20" s="45"/>
    </row>
    <row r="21" spans="1:14" x14ac:dyDescent="0.25">
      <c r="B21" s="45"/>
    </row>
    <row r="23" spans="1:14" x14ac:dyDescent="0.25">
      <c r="C23" t="s">
        <v>14</v>
      </c>
    </row>
    <row r="24" spans="1:14" x14ac:dyDescent="0.25">
      <c r="B24" s="46" t="s">
        <v>15</v>
      </c>
      <c r="C24" s="5" t="s">
        <v>20</v>
      </c>
      <c r="D24" s="5"/>
      <c r="E24" s="5" t="s">
        <v>11</v>
      </c>
      <c r="F24" s="5" t="s">
        <v>17</v>
      </c>
      <c r="G24" s="5" t="s">
        <v>18</v>
      </c>
      <c r="H24" s="5" t="s">
        <v>19</v>
      </c>
      <c r="I24" s="5"/>
    </row>
    <row r="25" spans="1:14" ht="17.25" x14ac:dyDescent="0.3">
      <c r="B25" s="46">
        <v>430</v>
      </c>
      <c r="C25" s="5"/>
      <c r="D25" s="5"/>
      <c r="E25" s="5">
        <v>4100000</v>
      </c>
      <c r="F25" s="6">
        <f t="shared" ref="F25:F31" si="0">E25/B25</f>
        <v>9534.8837209302328</v>
      </c>
      <c r="G25" s="6" t="e">
        <f>E25/C25</f>
        <v>#DIV/0!</v>
      </c>
      <c r="H25" s="6" t="e">
        <f>E25/#REF!</f>
        <v>#REF!</v>
      </c>
      <c r="I25" s="5">
        <f>C25/B25</f>
        <v>0</v>
      </c>
      <c r="J25" s="8"/>
    </row>
    <row r="26" spans="1:14" ht="17.25" x14ac:dyDescent="0.3">
      <c r="B26" s="46">
        <v>323</v>
      </c>
      <c r="C26" s="5"/>
      <c r="D26" s="5"/>
      <c r="E26" s="5">
        <v>3280000</v>
      </c>
      <c r="F26" s="6">
        <f t="shared" si="0"/>
        <v>10154.798761609907</v>
      </c>
      <c r="G26" s="6" t="e">
        <f>E26/C26</f>
        <v>#DIV/0!</v>
      </c>
      <c r="H26" s="6" t="e">
        <f>E26/#REF!</f>
        <v>#REF!</v>
      </c>
      <c r="I26" s="5">
        <f>C26/B26</f>
        <v>0</v>
      </c>
      <c r="J26" s="8"/>
    </row>
    <row r="27" spans="1:14" x14ac:dyDescent="0.25">
      <c r="B27" s="46"/>
      <c r="C27" s="5"/>
      <c r="D27" s="5"/>
      <c r="E27" s="6"/>
      <c r="F27" s="6" t="e">
        <f t="shared" si="0"/>
        <v>#DIV/0!</v>
      </c>
      <c r="G27" s="6" t="e">
        <f t="shared" ref="G27:G31" si="1">E27/C27</f>
        <v>#DIV/0!</v>
      </c>
      <c r="H27" s="6" t="e">
        <f>E27/#REF!</f>
        <v>#REF!</v>
      </c>
      <c r="I27" s="5"/>
    </row>
    <row r="28" spans="1:14" x14ac:dyDescent="0.25">
      <c r="B28" s="46"/>
      <c r="C28" s="5"/>
      <c r="D28" s="5"/>
      <c r="E28" s="6"/>
      <c r="F28" s="6" t="e">
        <f t="shared" si="0"/>
        <v>#DIV/0!</v>
      </c>
      <c r="G28" s="6" t="e">
        <f t="shared" si="1"/>
        <v>#DIV/0!</v>
      </c>
      <c r="H28" s="6" t="e">
        <f>E28/#REF!</f>
        <v>#REF!</v>
      </c>
      <c r="I28" s="5" t="e">
        <f>#REF!/B28</f>
        <v>#REF!</v>
      </c>
    </row>
    <row r="29" spans="1:14" x14ac:dyDescent="0.25">
      <c r="B29" s="46"/>
      <c r="C29" s="47"/>
      <c r="E29" s="9"/>
      <c r="F29" s="9" t="e">
        <f t="shared" si="0"/>
        <v>#DIV/0!</v>
      </c>
      <c r="G29" s="6" t="e">
        <f t="shared" si="1"/>
        <v>#DIV/0!</v>
      </c>
      <c r="H29" s="9" t="e">
        <f>E29/#REF!</f>
        <v>#REF!</v>
      </c>
      <c r="I29" s="5" t="e">
        <f>C29/B29</f>
        <v>#DIV/0!</v>
      </c>
    </row>
    <row r="30" spans="1:14" x14ac:dyDescent="0.25">
      <c r="E30" s="9"/>
      <c r="F30" s="9" t="e">
        <f t="shared" si="0"/>
        <v>#DIV/0!</v>
      </c>
      <c r="G30" s="9" t="e">
        <f t="shared" si="1"/>
        <v>#DIV/0!</v>
      </c>
      <c r="H30" s="9" t="e">
        <f>E30/#REF!</f>
        <v>#REF!</v>
      </c>
      <c r="I30" t="e">
        <f>#REF!/B30</f>
        <v>#REF!</v>
      </c>
    </row>
    <row r="31" spans="1:14" x14ac:dyDescent="0.25">
      <c r="E31" s="47"/>
      <c r="F31" s="9" t="e">
        <f t="shared" si="0"/>
        <v>#DIV/0!</v>
      </c>
      <c r="G31" s="9" t="e">
        <f t="shared" si="1"/>
        <v>#DIV/0!</v>
      </c>
      <c r="H31" s="9" t="e">
        <f>E31/#REF!</f>
        <v>#REF!</v>
      </c>
    </row>
    <row r="33" spans="1:9" x14ac:dyDescent="0.25">
      <c r="A33">
        <f>29*10.764</f>
        <v>312.15600000000001</v>
      </c>
      <c r="B33" s="23">
        <v>3887200</v>
      </c>
      <c r="C33">
        <f t="shared" ref="C33:C38" si="2">B33/A33</f>
        <v>12452.747984981868</v>
      </c>
      <c r="D33">
        <v>26500</v>
      </c>
      <c r="E33">
        <v>30000</v>
      </c>
      <c r="F33">
        <f>E33+D33+B33</f>
        <v>3943700</v>
      </c>
      <c r="H33" s="4"/>
      <c r="I33" s="4">
        <f>B15/C33</f>
        <v>0.64242848322700141</v>
      </c>
    </row>
    <row r="34" spans="1:9" x14ac:dyDescent="0.25">
      <c r="A34">
        <f>50*10.764</f>
        <v>538.19999999999993</v>
      </c>
      <c r="B34" s="23">
        <v>5800000</v>
      </c>
      <c r="C34">
        <f t="shared" si="2"/>
        <v>10776.662950575996</v>
      </c>
      <c r="D34">
        <v>100</v>
      </c>
      <c r="E34">
        <v>100</v>
      </c>
      <c r="F34">
        <f>E34+D34+B34</f>
        <v>5800200</v>
      </c>
      <c r="H34" s="4"/>
      <c r="I34" s="4">
        <f>B15/C34</f>
        <v>0.74234482758620679</v>
      </c>
    </row>
    <row r="35" spans="1:9" x14ac:dyDescent="0.25">
      <c r="A35">
        <f>61*10.764</f>
        <v>656.60399999999993</v>
      </c>
      <c r="B35" s="23">
        <v>6500000</v>
      </c>
      <c r="C35">
        <f t="shared" si="2"/>
        <v>9899.4218737625743</v>
      </c>
    </row>
    <row r="36" spans="1:9" x14ac:dyDescent="0.25">
      <c r="A36">
        <f>39*10.764</f>
        <v>419.79599999999999</v>
      </c>
      <c r="B36" s="23">
        <v>4316625</v>
      </c>
      <c r="C36">
        <f t="shared" si="2"/>
        <v>10282.673012606123</v>
      </c>
    </row>
    <row r="37" spans="1:9" x14ac:dyDescent="0.25">
      <c r="A37">
        <f>34*10.764+15*10.764</f>
        <v>527.43599999999992</v>
      </c>
      <c r="B37" s="23">
        <v>4200000</v>
      </c>
      <c r="C37">
        <f t="shared" si="2"/>
        <v>7963.0514413123119</v>
      </c>
    </row>
    <row r="38" spans="1:9" ht="15.75" x14ac:dyDescent="0.25">
      <c r="A38" s="11">
        <f>36*10.764</f>
        <v>387.50399999999996</v>
      </c>
      <c r="B38" s="23">
        <v>3500000</v>
      </c>
      <c r="C38">
        <f t="shared" si="2"/>
        <v>9032.1648292662794</v>
      </c>
    </row>
    <row r="39" spans="1:9" ht="15.75" x14ac:dyDescent="0.25">
      <c r="A39" s="11"/>
    </row>
    <row r="40" spans="1:9" ht="15.75" x14ac:dyDescent="0.25">
      <c r="A40" s="11"/>
    </row>
    <row r="41" spans="1:9" ht="15.75" x14ac:dyDescent="0.25">
      <c r="A41" s="11"/>
    </row>
    <row r="42" spans="1:9" ht="15.75" x14ac:dyDescent="0.25">
      <c r="A42" s="11"/>
    </row>
    <row r="62" spans="3:5" x14ac:dyDescent="0.25">
      <c r="C62" s="4"/>
      <c r="D62" s="4"/>
      <c r="E6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O1" workbookViewId="0">
      <selection activeCell="O1" sqref="O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27E5-CB1B-474C-A92C-D76EFFAA7C89}">
  <dimension ref="A1:S39"/>
  <sheetViews>
    <sheetView topLeftCell="A10" workbookViewId="0">
      <selection activeCell="J14" sqref="J14"/>
    </sheetView>
  </sheetViews>
  <sheetFormatPr defaultRowHeight="15" x14ac:dyDescent="0.25"/>
  <cols>
    <col min="4" max="4" width="12.28515625" customWidth="1"/>
    <col min="5" max="5" width="18.140625" customWidth="1"/>
    <col min="7" max="7" width="16.85546875" customWidth="1"/>
    <col min="18" max="18" width="17.7109375" customWidth="1"/>
  </cols>
  <sheetData>
    <row r="1" spans="1:19" ht="60" x14ac:dyDescent="0.25">
      <c r="A1" s="48" t="s">
        <v>24</v>
      </c>
      <c r="B1" s="48" t="s">
        <v>25</v>
      </c>
      <c r="C1" s="48" t="s">
        <v>26</v>
      </c>
      <c r="D1" s="48" t="s">
        <v>27</v>
      </c>
      <c r="E1" s="48" t="s">
        <v>11</v>
      </c>
      <c r="F1" s="49" t="s">
        <v>28</v>
      </c>
      <c r="G1" s="48" t="s">
        <v>29</v>
      </c>
      <c r="H1" s="48" t="s">
        <v>30</v>
      </c>
      <c r="I1" s="48" t="s">
        <v>31</v>
      </c>
      <c r="J1" s="48" t="s">
        <v>32</v>
      </c>
      <c r="K1" s="17"/>
      <c r="L1" s="17"/>
      <c r="M1" s="17"/>
      <c r="N1" s="17" t="s">
        <v>33</v>
      </c>
      <c r="O1" s="17" t="s">
        <v>34</v>
      </c>
      <c r="P1" s="17" t="s">
        <v>35</v>
      </c>
      <c r="Q1" s="17" t="s">
        <v>25</v>
      </c>
      <c r="R1" s="17" t="s">
        <v>11</v>
      </c>
      <c r="S1" s="17"/>
    </row>
    <row r="2" spans="1:19" x14ac:dyDescent="0.25">
      <c r="A2" s="12">
        <f t="shared" ref="A2:A19" si="0">N2</f>
        <v>0</v>
      </c>
      <c r="B2" s="12">
        <f t="shared" ref="B2:B19" si="1">Q2</f>
        <v>430</v>
      </c>
      <c r="C2" s="12">
        <f>B2*1.2</f>
        <v>516</v>
      </c>
      <c r="D2" s="12">
        <f>C2*1.2</f>
        <v>619.19999999999993</v>
      </c>
      <c r="E2" s="50">
        <f t="shared" ref="E2:E19" si="2">R2</f>
        <v>4100000</v>
      </c>
      <c r="F2" s="51">
        <f t="shared" ref="F2:F19" si="3">ROUND((E2/B2),0)</f>
        <v>9535</v>
      </c>
      <c r="G2" s="51">
        <f t="shared" ref="G2:G19" si="4">ROUND((E2/C2),0)</f>
        <v>7946</v>
      </c>
      <c r="H2" s="52">
        <f t="shared" ref="H2:H19" si="5">ROUND((E2/D2),0)</f>
        <v>6621</v>
      </c>
      <c r="I2" s="51">
        <f t="shared" ref="I2:J17" si="6">T2</f>
        <v>0</v>
      </c>
      <c r="J2" s="51">
        <f t="shared" si="6"/>
        <v>0</v>
      </c>
      <c r="K2" s="51"/>
      <c r="L2" s="51"/>
      <c r="M2" s="51"/>
      <c r="N2" s="51"/>
      <c r="O2">
        <v>0</v>
      </c>
      <c r="P2">
        <f t="shared" ref="P2:Q17" si="7">O2/1.2</f>
        <v>0</v>
      </c>
      <c r="Q2">
        <v>430</v>
      </c>
      <c r="R2" s="53">
        <v>4100000</v>
      </c>
      <c r="S2" s="53"/>
    </row>
    <row r="3" spans="1:19" x14ac:dyDescent="0.25">
      <c r="A3" s="12">
        <f t="shared" si="0"/>
        <v>0</v>
      </c>
      <c r="B3" s="12">
        <f t="shared" si="1"/>
        <v>323</v>
      </c>
      <c r="C3" s="12">
        <f t="shared" ref="C3:D18" si="8">B3*1.2</f>
        <v>387.59999999999997</v>
      </c>
      <c r="D3" s="12">
        <f t="shared" si="8"/>
        <v>465.11999999999995</v>
      </c>
      <c r="E3" s="50">
        <f t="shared" si="2"/>
        <v>3280000</v>
      </c>
      <c r="F3" s="51">
        <f t="shared" si="3"/>
        <v>10155</v>
      </c>
      <c r="G3" s="51">
        <f t="shared" si="4"/>
        <v>8462</v>
      </c>
      <c r="H3" s="52">
        <f t="shared" si="5"/>
        <v>7052</v>
      </c>
      <c r="I3" s="51">
        <f t="shared" si="6"/>
        <v>0</v>
      </c>
      <c r="J3" s="51">
        <f t="shared" si="6"/>
        <v>0</v>
      </c>
      <c r="K3" s="51"/>
      <c r="L3" s="51"/>
      <c r="M3" s="51"/>
      <c r="N3" s="51"/>
      <c r="O3">
        <v>0</v>
      </c>
      <c r="P3">
        <f t="shared" si="7"/>
        <v>0</v>
      </c>
      <c r="Q3">
        <v>323</v>
      </c>
      <c r="R3" s="53">
        <v>3280000</v>
      </c>
      <c r="S3" s="53"/>
    </row>
    <row r="4" spans="1:19" x14ac:dyDescent="0.25">
      <c r="A4" s="12">
        <f t="shared" si="0"/>
        <v>0</v>
      </c>
      <c r="B4" s="12">
        <f t="shared" si="1"/>
        <v>534.85</v>
      </c>
      <c r="C4" s="12">
        <f>B4*1.1</f>
        <v>588.33500000000004</v>
      </c>
      <c r="D4" s="12">
        <f>C4*1.1</f>
        <v>647.16850000000011</v>
      </c>
      <c r="E4" s="50">
        <f t="shared" si="2"/>
        <v>4200000</v>
      </c>
      <c r="F4" s="51">
        <f t="shared" si="3"/>
        <v>7853</v>
      </c>
      <c r="G4" s="54">
        <f t="shared" si="4"/>
        <v>7139</v>
      </c>
      <c r="H4" s="52">
        <f t="shared" si="5"/>
        <v>6490</v>
      </c>
      <c r="I4" s="51">
        <f t="shared" si="6"/>
        <v>0</v>
      </c>
      <c r="J4" s="51">
        <f t="shared" si="6"/>
        <v>0</v>
      </c>
      <c r="K4" s="55"/>
      <c r="L4" s="55"/>
      <c r="M4" s="55"/>
      <c r="N4" s="55"/>
      <c r="O4">
        <v>0</v>
      </c>
      <c r="P4">
        <f t="shared" si="7"/>
        <v>0</v>
      </c>
      <c r="Q4">
        <v>534.85</v>
      </c>
      <c r="R4" s="53">
        <v>4200000</v>
      </c>
      <c r="S4" s="53" t="s">
        <v>36</v>
      </c>
    </row>
    <row r="5" spans="1:19" x14ac:dyDescent="0.25">
      <c r="A5" s="12">
        <f t="shared" si="0"/>
        <v>0</v>
      </c>
      <c r="B5" s="12">
        <f t="shared" si="1"/>
        <v>389.44</v>
      </c>
      <c r="C5" s="12">
        <f>B5*1.1</f>
        <v>428.38400000000001</v>
      </c>
      <c r="D5" s="12">
        <f>C5*1.1</f>
        <v>471.22240000000005</v>
      </c>
      <c r="E5" s="50">
        <f t="shared" si="2"/>
        <v>3500000</v>
      </c>
      <c r="F5" s="51">
        <f t="shared" si="3"/>
        <v>8987</v>
      </c>
      <c r="G5" s="54">
        <f t="shared" si="4"/>
        <v>8170</v>
      </c>
      <c r="H5" s="51">
        <f t="shared" si="5"/>
        <v>7427</v>
      </c>
      <c r="I5" s="51">
        <f t="shared" si="6"/>
        <v>0</v>
      </c>
      <c r="J5" s="51">
        <f t="shared" si="6"/>
        <v>0</v>
      </c>
      <c r="K5" s="55"/>
      <c r="L5" s="55"/>
      <c r="M5" s="55"/>
      <c r="N5" s="55"/>
      <c r="O5">
        <v>0</v>
      </c>
      <c r="P5">
        <f t="shared" si="7"/>
        <v>0</v>
      </c>
      <c r="Q5">
        <v>389.44</v>
      </c>
      <c r="R5" s="53">
        <v>3500000</v>
      </c>
      <c r="S5" s="53" t="s">
        <v>36</v>
      </c>
    </row>
    <row r="6" spans="1:19" x14ac:dyDescent="0.25">
      <c r="A6" s="12">
        <f t="shared" si="0"/>
        <v>0</v>
      </c>
      <c r="B6" s="12">
        <f t="shared" si="1"/>
        <v>0</v>
      </c>
      <c r="C6" s="12">
        <f t="shared" si="8"/>
        <v>0</v>
      </c>
      <c r="D6" s="12">
        <f t="shared" si="8"/>
        <v>0</v>
      </c>
      <c r="E6" s="50">
        <f t="shared" si="2"/>
        <v>0</v>
      </c>
      <c r="F6" s="51" t="e">
        <f t="shared" si="3"/>
        <v>#DIV/0!</v>
      </c>
      <c r="G6" s="54" t="e">
        <f t="shared" si="4"/>
        <v>#DIV/0!</v>
      </c>
      <c r="H6" s="51" t="e">
        <f t="shared" si="5"/>
        <v>#DIV/0!</v>
      </c>
      <c r="I6" s="51">
        <f t="shared" si="6"/>
        <v>0</v>
      </c>
      <c r="J6" s="51">
        <f t="shared" si="6"/>
        <v>0</v>
      </c>
      <c r="K6" s="55"/>
      <c r="L6" s="55"/>
      <c r="M6" s="55"/>
      <c r="N6" s="55"/>
      <c r="O6">
        <v>0</v>
      </c>
      <c r="P6">
        <f t="shared" si="7"/>
        <v>0</v>
      </c>
      <c r="Q6">
        <f t="shared" si="7"/>
        <v>0</v>
      </c>
      <c r="R6" s="53">
        <v>0</v>
      </c>
      <c r="S6" s="53"/>
    </row>
    <row r="7" spans="1:19" x14ac:dyDescent="0.25">
      <c r="A7" s="12">
        <f t="shared" si="0"/>
        <v>0</v>
      </c>
      <c r="B7" s="12">
        <f t="shared" si="1"/>
        <v>0</v>
      </c>
      <c r="C7" s="12">
        <f t="shared" si="8"/>
        <v>0</v>
      </c>
      <c r="D7" s="12">
        <f t="shared" si="8"/>
        <v>0</v>
      </c>
      <c r="E7" s="50">
        <f t="shared" si="2"/>
        <v>0</v>
      </c>
      <c r="F7" s="51" t="e">
        <f t="shared" si="3"/>
        <v>#DIV/0!</v>
      </c>
      <c r="G7" s="54" t="e">
        <f t="shared" si="4"/>
        <v>#DIV/0!</v>
      </c>
      <c r="H7" s="51" t="e">
        <f t="shared" si="5"/>
        <v>#DIV/0!</v>
      </c>
      <c r="I7" s="51">
        <f t="shared" si="6"/>
        <v>0</v>
      </c>
      <c r="J7" s="51">
        <f t="shared" si="6"/>
        <v>0</v>
      </c>
      <c r="K7" s="55"/>
      <c r="L7" s="55"/>
      <c r="M7" s="55"/>
      <c r="N7" s="55"/>
      <c r="O7">
        <v>0</v>
      </c>
      <c r="P7">
        <f t="shared" si="7"/>
        <v>0</v>
      </c>
      <c r="Q7">
        <f t="shared" si="7"/>
        <v>0</v>
      </c>
      <c r="R7" s="53">
        <v>0</v>
      </c>
      <c r="S7" s="53"/>
    </row>
    <row r="8" spans="1:19" x14ac:dyDescent="0.25">
      <c r="A8" s="12">
        <f t="shared" si="0"/>
        <v>0</v>
      </c>
      <c r="B8" s="12">
        <f t="shared" si="1"/>
        <v>0</v>
      </c>
      <c r="C8" s="12">
        <f t="shared" si="8"/>
        <v>0</v>
      </c>
      <c r="D8" s="12">
        <f t="shared" si="8"/>
        <v>0</v>
      </c>
      <c r="E8" s="50">
        <f t="shared" si="2"/>
        <v>0</v>
      </c>
      <c r="F8" s="51" t="e">
        <f t="shared" si="3"/>
        <v>#DIV/0!</v>
      </c>
      <c r="G8" s="51" t="e">
        <f t="shared" si="4"/>
        <v>#DIV/0!</v>
      </c>
      <c r="H8" s="51" t="e">
        <f t="shared" si="5"/>
        <v>#DIV/0!</v>
      </c>
      <c r="I8" s="51">
        <f t="shared" si="6"/>
        <v>0</v>
      </c>
      <c r="J8" s="51">
        <f t="shared" si="6"/>
        <v>0</v>
      </c>
      <c r="K8" s="55"/>
      <c r="L8" s="55"/>
      <c r="M8" s="55"/>
      <c r="N8" s="55"/>
      <c r="O8">
        <v>0</v>
      </c>
      <c r="P8">
        <f t="shared" si="7"/>
        <v>0</v>
      </c>
      <c r="Q8">
        <f t="shared" si="7"/>
        <v>0</v>
      </c>
      <c r="R8" s="53">
        <v>0</v>
      </c>
      <c r="S8" s="53"/>
    </row>
    <row r="9" spans="1:19" x14ac:dyDescent="0.25">
      <c r="A9" s="12">
        <f t="shared" si="0"/>
        <v>0</v>
      </c>
      <c r="B9" s="12">
        <f t="shared" si="1"/>
        <v>0</v>
      </c>
      <c r="C9" s="12">
        <f t="shared" si="8"/>
        <v>0</v>
      </c>
      <c r="D9" s="12">
        <f t="shared" si="8"/>
        <v>0</v>
      </c>
      <c r="E9" s="50">
        <f t="shared" si="2"/>
        <v>0</v>
      </c>
      <c r="F9" s="51" t="e">
        <f t="shared" si="3"/>
        <v>#DIV/0!</v>
      </c>
      <c r="G9" s="51" t="e">
        <f t="shared" si="4"/>
        <v>#DIV/0!</v>
      </c>
      <c r="H9" s="51" t="e">
        <f t="shared" si="5"/>
        <v>#DIV/0!</v>
      </c>
      <c r="I9" s="51">
        <f t="shared" si="6"/>
        <v>0</v>
      </c>
      <c r="J9" s="51">
        <f t="shared" si="6"/>
        <v>0</v>
      </c>
      <c r="K9" s="55"/>
      <c r="L9" s="55"/>
      <c r="M9" s="55"/>
      <c r="N9" s="55"/>
      <c r="O9">
        <v>0</v>
      </c>
      <c r="P9">
        <f t="shared" si="7"/>
        <v>0</v>
      </c>
      <c r="Q9">
        <f t="shared" si="7"/>
        <v>0</v>
      </c>
      <c r="R9" s="53">
        <v>0</v>
      </c>
      <c r="S9" s="53"/>
    </row>
    <row r="10" spans="1:19" x14ac:dyDescent="0.25">
      <c r="A10" s="12">
        <f t="shared" si="0"/>
        <v>0</v>
      </c>
      <c r="B10" s="12">
        <f t="shared" si="1"/>
        <v>0</v>
      </c>
      <c r="C10" s="12">
        <f t="shared" si="8"/>
        <v>0</v>
      </c>
      <c r="D10" s="12">
        <f t="shared" si="8"/>
        <v>0</v>
      </c>
      <c r="E10" s="50">
        <f t="shared" si="2"/>
        <v>0</v>
      </c>
      <c r="F10" s="51" t="e">
        <f t="shared" si="3"/>
        <v>#DIV/0!</v>
      </c>
      <c r="G10" s="51" t="e">
        <f t="shared" si="4"/>
        <v>#DIV/0!</v>
      </c>
      <c r="H10" s="51" t="e">
        <f t="shared" si="5"/>
        <v>#DIV/0!</v>
      </c>
      <c r="I10" s="51">
        <f t="shared" si="6"/>
        <v>0</v>
      </c>
      <c r="J10" s="51">
        <f t="shared" si="6"/>
        <v>0</v>
      </c>
      <c r="K10" s="55"/>
      <c r="L10" s="55"/>
      <c r="M10" s="55"/>
      <c r="N10" s="55"/>
      <c r="O10">
        <v>0</v>
      </c>
      <c r="P10">
        <f t="shared" si="7"/>
        <v>0</v>
      </c>
      <c r="Q10">
        <f t="shared" si="7"/>
        <v>0</v>
      </c>
      <c r="R10" s="53">
        <v>0</v>
      </c>
      <c r="S10" s="53"/>
    </row>
    <row r="11" spans="1:19" x14ac:dyDescent="0.25">
      <c r="A11" s="12">
        <f t="shared" si="0"/>
        <v>0</v>
      </c>
      <c r="B11" s="12">
        <f t="shared" si="1"/>
        <v>0</v>
      </c>
      <c r="C11" s="12">
        <f t="shared" si="8"/>
        <v>0</v>
      </c>
      <c r="D11" s="12">
        <f t="shared" si="8"/>
        <v>0</v>
      </c>
      <c r="E11" s="50">
        <f t="shared" si="2"/>
        <v>0</v>
      </c>
      <c r="F11" s="51" t="e">
        <f t="shared" si="3"/>
        <v>#DIV/0!</v>
      </c>
      <c r="G11" s="51" t="e">
        <f t="shared" si="4"/>
        <v>#DIV/0!</v>
      </c>
      <c r="H11" s="51" t="e">
        <f t="shared" si="5"/>
        <v>#DIV/0!</v>
      </c>
      <c r="I11" s="51">
        <f t="shared" si="6"/>
        <v>0</v>
      </c>
      <c r="J11" s="51">
        <f t="shared" si="6"/>
        <v>0</v>
      </c>
      <c r="K11" s="55"/>
      <c r="L11" s="55"/>
      <c r="M11" s="55"/>
      <c r="N11" s="55"/>
      <c r="O11">
        <v>0</v>
      </c>
      <c r="P11">
        <f t="shared" si="7"/>
        <v>0</v>
      </c>
      <c r="Q11">
        <f t="shared" si="7"/>
        <v>0</v>
      </c>
      <c r="R11" s="53">
        <v>0</v>
      </c>
      <c r="S11" s="53"/>
    </row>
    <row r="12" spans="1:19" x14ac:dyDescent="0.25">
      <c r="A12" s="12">
        <f t="shared" si="0"/>
        <v>0</v>
      </c>
      <c r="B12" s="12">
        <f t="shared" si="1"/>
        <v>0</v>
      </c>
      <c r="C12" s="12">
        <f t="shared" si="8"/>
        <v>0</v>
      </c>
      <c r="D12" s="12">
        <f t="shared" si="8"/>
        <v>0</v>
      </c>
      <c r="E12" s="50">
        <f t="shared" si="2"/>
        <v>0</v>
      </c>
      <c r="F12" s="12" t="e">
        <f t="shared" si="3"/>
        <v>#DIV/0!</v>
      </c>
      <c r="G12" s="12" t="e">
        <f t="shared" si="4"/>
        <v>#DIV/0!</v>
      </c>
      <c r="H12" s="12" t="e">
        <f t="shared" si="5"/>
        <v>#DIV/0!</v>
      </c>
      <c r="I12" s="12">
        <f t="shared" si="6"/>
        <v>0</v>
      </c>
      <c r="J12" s="12">
        <f t="shared" si="6"/>
        <v>0</v>
      </c>
      <c r="O12">
        <v>0</v>
      </c>
      <c r="P12">
        <f t="shared" si="7"/>
        <v>0</v>
      </c>
      <c r="Q12">
        <f t="shared" si="7"/>
        <v>0</v>
      </c>
      <c r="R12" s="53">
        <v>0</v>
      </c>
      <c r="S12" s="53"/>
    </row>
    <row r="13" spans="1:19" x14ac:dyDescent="0.25">
      <c r="A13" s="12">
        <f t="shared" si="0"/>
        <v>0</v>
      </c>
      <c r="B13" s="12">
        <f t="shared" si="1"/>
        <v>0</v>
      </c>
      <c r="C13" s="12">
        <f t="shared" si="8"/>
        <v>0</v>
      </c>
      <c r="D13" s="12">
        <f t="shared" si="8"/>
        <v>0</v>
      </c>
      <c r="E13" s="50">
        <f t="shared" si="2"/>
        <v>0</v>
      </c>
      <c r="F13" s="12" t="e">
        <f t="shared" si="3"/>
        <v>#DIV/0!</v>
      </c>
      <c r="G13" s="12" t="e">
        <f t="shared" si="4"/>
        <v>#DIV/0!</v>
      </c>
      <c r="H13" s="12" t="e">
        <f t="shared" si="5"/>
        <v>#DIV/0!</v>
      </c>
      <c r="I13" s="12">
        <f t="shared" si="6"/>
        <v>0</v>
      </c>
      <c r="J13" s="12">
        <f t="shared" si="6"/>
        <v>0</v>
      </c>
      <c r="O13">
        <v>0</v>
      </c>
      <c r="P13">
        <f t="shared" si="7"/>
        <v>0</v>
      </c>
      <c r="Q13">
        <f t="shared" si="7"/>
        <v>0</v>
      </c>
      <c r="R13" s="53">
        <v>0</v>
      </c>
      <c r="S13" s="53"/>
    </row>
    <row r="14" spans="1:19" x14ac:dyDescent="0.25">
      <c r="A14" s="12">
        <f t="shared" si="0"/>
        <v>0</v>
      </c>
      <c r="B14" s="12">
        <f t="shared" si="1"/>
        <v>0</v>
      </c>
      <c r="C14" s="12">
        <f t="shared" si="8"/>
        <v>0</v>
      </c>
      <c r="D14" s="12">
        <f t="shared" si="8"/>
        <v>0</v>
      </c>
      <c r="E14" s="50">
        <f t="shared" si="2"/>
        <v>0</v>
      </c>
      <c r="F14" s="12" t="e">
        <f t="shared" si="3"/>
        <v>#DIV/0!</v>
      </c>
      <c r="G14" s="12" t="e">
        <f t="shared" si="4"/>
        <v>#DIV/0!</v>
      </c>
      <c r="H14" s="12" t="e">
        <f t="shared" si="5"/>
        <v>#DIV/0!</v>
      </c>
      <c r="I14" s="12">
        <f t="shared" si="6"/>
        <v>0</v>
      </c>
      <c r="J14" s="12">
        <f t="shared" si="6"/>
        <v>0</v>
      </c>
      <c r="O14">
        <v>0</v>
      </c>
      <c r="P14">
        <f t="shared" si="7"/>
        <v>0</v>
      </c>
      <c r="Q14">
        <f t="shared" si="7"/>
        <v>0</v>
      </c>
      <c r="R14" s="53">
        <v>0</v>
      </c>
      <c r="S14" s="53"/>
    </row>
    <row r="15" spans="1:19" x14ac:dyDescent="0.25">
      <c r="A15" s="12">
        <f t="shared" si="0"/>
        <v>0</v>
      </c>
      <c r="B15" s="12">
        <f t="shared" si="1"/>
        <v>0</v>
      </c>
      <c r="C15" s="12">
        <f t="shared" si="8"/>
        <v>0</v>
      </c>
      <c r="D15" s="12">
        <f t="shared" si="8"/>
        <v>0</v>
      </c>
      <c r="E15" s="50">
        <f t="shared" si="2"/>
        <v>0</v>
      </c>
      <c r="F15" s="12" t="e">
        <f t="shared" si="3"/>
        <v>#DIV/0!</v>
      </c>
      <c r="G15" s="12" t="e">
        <f t="shared" si="4"/>
        <v>#DIV/0!</v>
      </c>
      <c r="H15" s="12" t="e">
        <f t="shared" si="5"/>
        <v>#DIV/0!</v>
      </c>
      <c r="I15" s="12">
        <f t="shared" si="6"/>
        <v>0</v>
      </c>
      <c r="J15" s="12">
        <f t="shared" si="6"/>
        <v>0</v>
      </c>
      <c r="O15">
        <v>0</v>
      </c>
      <c r="P15">
        <f t="shared" si="7"/>
        <v>0</v>
      </c>
      <c r="Q15">
        <f t="shared" si="7"/>
        <v>0</v>
      </c>
      <c r="R15" s="53">
        <v>0</v>
      </c>
      <c r="S15" s="53"/>
    </row>
    <row r="16" spans="1:19" x14ac:dyDescent="0.25">
      <c r="A16" s="12">
        <f t="shared" si="0"/>
        <v>0</v>
      </c>
      <c r="B16" s="12">
        <f t="shared" si="1"/>
        <v>0</v>
      </c>
      <c r="C16" s="12">
        <f t="shared" si="8"/>
        <v>0</v>
      </c>
      <c r="D16" s="12">
        <f t="shared" si="8"/>
        <v>0</v>
      </c>
      <c r="E16" s="50">
        <f t="shared" si="2"/>
        <v>0</v>
      </c>
      <c r="F16" s="12" t="e">
        <f t="shared" si="3"/>
        <v>#DIV/0!</v>
      </c>
      <c r="G16" s="12" t="e">
        <f t="shared" si="4"/>
        <v>#DIV/0!</v>
      </c>
      <c r="H16" s="12" t="e">
        <f t="shared" si="5"/>
        <v>#DIV/0!</v>
      </c>
      <c r="I16" s="12">
        <f t="shared" si="6"/>
        <v>0</v>
      </c>
      <c r="J16" s="12">
        <f t="shared" si="6"/>
        <v>0</v>
      </c>
      <c r="O16">
        <v>0</v>
      </c>
      <c r="P16">
        <f t="shared" si="7"/>
        <v>0</v>
      </c>
      <c r="Q16">
        <f t="shared" si="7"/>
        <v>0</v>
      </c>
      <c r="R16" s="53">
        <v>0</v>
      </c>
      <c r="S16" s="53"/>
    </row>
    <row r="17" spans="1:19" x14ac:dyDescent="0.25">
      <c r="A17" s="12">
        <f t="shared" si="0"/>
        <v>0</v>
      </c>
      <c r="B17" s="12">
        <f t="shared" si="1"/>
        <v>0</v>
      </c>
      <c r="C17" s="12">
        <f t="shared" si="8"/>
        <v>0</v>
      </c>
      <c r="D17" s="12">
        <f t="shared" si="8"/>
        <v>0</v>
      </c>
      <c r="E17" s="50">
        <f t="shared" si="2"/>
        <v>0</v>
      </c>
      <c r="F17" s="12" t="e">
        <f t="shared" si="3"/>
        <v>#DIV/0!</v>
      </c>
      <c r="G17" s="12" t="e">
        <f t="shared" si="4"/>
        <v>#DIV/0!</v>
      </c>
      <c r="H17" s="12" t="e">
        <f t="shared" si="5"/>
        <v>#DIV/0!</v>
      </c>
      <c r="I17" s="12">
        <f t="shared" si="6"/>
        <v>0</v>
      </c>
      <c r="J17" s="12">
        <f t="shared" si="6"/>
        <v>0</v>
      </c>
      <c r="O17">
        <v>0</v>
      </c>
      <c r="P17">
        <f t="shared" si="7"/>
        <v>0</v>
      </c>
      <c r="Q17">
        <f t="shared" si="7"/>
        <v>0</v>
      </c>
      <c r="R17" s="53">
        <v>0</v>
      </c>
      <c r="S17" s="53"/>
    </row>
    <row r="18" spans="1:19" x14ac:dyDescent="0.25">
      <c r="A18" s="12">
        <f t="shared" si="0"/>
        <v>0</v>
      </c>
      <c r="B18" s="12">
        <f t="shared" si="1"/>
        <v>0</v>
      </c>
      <c r="C18" s="12">
        <f t="shared" si="8"/>
        <v>0</v>
      </c>
      <c r="D18" s="12">
        <f t="shared" si="8"/>
        <v>0</v>
      </c>
      <c r="E18" s="50">
        <f t="shared" si="2"/>
        <v>0</v>
      </c>
      <c r="F18" s="12" t="e">
        <f t="shared" si="3"/>
        <v>#DIV/0!</v>
      </c>
      <c r="G18" s="12" t="e">
        <f t="shared" si="4"/>
        <v>#DIV/0!</v>
      </c>
      <c r="H18" s="12" t="e">
        <f t="shared" si="5"/>
        <v>#DIV/0!</v>
      </c>
      <c r="I18" s="12">
        <f t="shared" ref="I18:J21" si="9">T18</f>
        <v>0</v>
      </c>
      <c r="J18" s="12">
        <f t="shared" si="9"/>
        <v>0</v>
      </c>
      <c r="O18">
        <v>0</v>
      </c>
      <c r="P18">
        <f>O18/1.2</f>
        <v>0</v>
      </c>
      <c r="Q18">
        <f t="shared" ref="Q18:Q20" si="10">P18/1.2</f>
        <v>0</v>
      </c>
      <c r="R18" s="53">
        <v>0</v>
      </c>
      <c r="S18" s="53"/>
    </row>
    <row r="19" spans="1:19" x14ac:dyDescent="0.25">
      <c r="A19" s="12">
        <f t="shared" si="0"/>
        <v>0</v>
      </c>
      <c r="B19" s="12">
        <f t="shared" si="1"/>
        <v>0</v>
      </c>
      <c r="C19" s="12">
        <f t="shared" ref="C19" si="11">B19*1.13</f>
        <v>0</v>
      </c>
      <c r="D19" s="12">
        <f t="shared" ref="D19:D35" si="12">C19*1.2</f>
        <v>0</v>
      </c>
      <c r="E19" s="50">
        <f t="shared" si="2"/>
        <v>0</v>
      </c>
      <c r="F19" s="12" t="e">
        <f t="shared" si="3"/>
        <v>#DIV/0!</v>
      </c>
      <c r="G19" s="12" t="e">
        <f t="shared" si="4"/>
        <v>#DIV/0!</v>
      </c>
      <c r="H19" s="12" t="e">
        <f t="shared" si="5"/>
        <v>#DIV/0!</v>
      </c>
      <c r="I19" s="12">
        <f t="shared" si="9"/>
        <v>0</v>
      </c>
      <c r="J19" s="12">
        <f t="shared" si="9"/>
        <v>0</v>
      </c>
      <c r="O19">
        <v>0</v>
      </c>
      <c r="P19">
        <f>O19/1.2</f>
        <v>0</v>
      </c>
      <c r="Q19">
        <f t="shared" si="10"/>
        <v>0</v>
      </c>
      <c r="R19" s="53">
        <v>0</v>
      </c>
      <c r="S19" s="53"/>
    </row>
    <row r="20" spans="1:19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6.5" x14ac:dyDescent="0.3">
      <c r="A21" s="56"/>
      <c r="B21" s="56"/>
      <c r="C21" s="56"/>
      <c r="D21" s="56"/>
      <c r="E21" s="56"/>
      <c r="F21" s="57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 x14ac:dyDescent="0.25">
      <c r="A22" s="56"/>
      <c r="B22" s="56"/>
      <c r="C22" s="56"/>
      <c r="D22" s="56"/>
      <c r="E22" s="56"/>
      <c r="F22" s="58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 x14ac:dyDescent="0.25">
      <c r="A23" s="56"/>
      <c r="B23" s="56"/>
      <c r="C23" s="56"/>
      <c r="D23" s="56"/>
      <c r="E23" s="56"/>
      <c r="F23" s="59"/>
      <c r="G23" s="59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 x14ac:dyDescent="0.25">
      <c r="A24" s="56"/>
      <c r="B24" s="56"/>
      <c r="C24" s="56"/>
      <c r="D24" s="56"/>
      <c r="E24" s="56"/>
      <c r="F24" s="59"/>
      <c r="G24" s="59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 x14ac:dyDescent="0.25">
      <c r="A25" s="56"/>
      <c r="B25" s="56"/>
      <c r="C25" s="56"/>
      <c r="D25" s="56"/>
      <c r="E25" s="56"/>
      <c r="F25" s="60"/>
      <c r="G25" s="60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x14ac:dyDescent="0.25">
      <c r="A26" s="56"/>
      <c r="B26" s="56"/>
      <c r="C26" s="61"/>
      <c r="D26" s="61"/>
      <c r="E26" s="56"/>
      <c r="F26" s="62"/>
      <c r="G26" s="62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x14ac:dyDescent="0.25">
      <c r="A27" s="56"/>
      <c r="B27" s="56"/>
      <c r="C27" s="61"/>
      <c r="D27" s="61"/>
      <c r="E27" s="56"/>
      <c r="F27" s="62"/>
      <c r="G27" s="62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x14ac:dyDescent="0.25">
      <c r="A28" s="56"/>
      <c r="B28" s="56"/>
      <c r="C28" s="56"/>
      <c r="D28" s="56"/>
      <c r="E28" s="56"/>
      <c r="F28" s="62"/>
      <c r="G28" s="62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 x14ac:dyDescent="0.25">
      <c r="A29" s="56"/>
      <c r="B29" s="56"/>
      <c r="C29" s="56"/>
      <c r="D29" s="56"/>
      <c r="E29" s="56"/>
      <c r="F29" s="62"/>
      <c r="G29" s="62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x14ac:dyDescent="0.25">
      <c r="A30" s="56"/>
      <c r="B30" s="56"/>
      <c r="C30" s="27"/>
      <c r="E30" s="56"/>
      <c r="F30" s="59"/>
      <c r="G30" s="59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x14ac:dyDescent="0.25">
      <c r="A31" s="56"/>
      <c r="B31" s="56"/>
      <c r="E31" s="56"/>
      <c r="F31" s="60"/>
      <c r="G31" s="60"/>
      <c r="H31" s="56"/>
      <c r="I31" s="56"/>
      <c r="J31" s="56"/>
      <c r="K31" s="56"/>
      <c r="L31" s="56"/>
      <c r="M31" s="56"/>
      <c r="N31" s="56"/>
      <c r="O31" s="56"/>
      <c r="P31" s="56"/>
      <c r="Q31" s="63"/>
      <c r="R31" s="56"/>
      <c r="S31" s="56"/>
    </row>
    <row r="32" spans="1:19" x14ac:dyDescent="0.25">
      <c r="A32" s="56"/>
      <c r="B32" s="56"/>
      <c r="E32" s="56"/>
      <c r="F32" s="62"/>
      <c r="G32" s="62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1:19" x14ac:dyDescent="0.25">
      <c r="A33" s="56"/>
      <c r="B33" s="56"/>
      <c r="E33" s="56"/>
      <c r="F33" s="62"/>
      <c r="G33" s="62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19" x14ac:dyDescent="0.25">
      <c r="A34" s="56"/>
      <c r="B34" s="56"/>
      <c r="E34" s="56"/>
      <c r="F34" s="60"/>
      <c r="G34" s="60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19" x14ac:dyDescent="0.25">
      <c r="A35" s="56"/>
      <c r="B35" s="56"/>
      <c r="E35" s="56"/>
      <c r="F35" s="60"/>
      <c r="G35" s="60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1:19" x14ac:dyDescent="0.25">
      <c r="A36" s="56"/>
      <c r="B36" s="56"/>
      <c r="E36" s="56"/>
      <c r="F36" s="60"/>
      <c r="G36" s="60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8" spans="1:19" x14ac:dyDescent="0.25">
      <c r="P38" s="56"/>
      <c r="Q38" s="56"/>
      <c r="R38" s="56"/>
      <c r="S38" s="56"/>
    </row>
    <row r="39" spans="1:19" x14ac:dyDescent="0.25">
      <c r="P39" s="56"/>
      <c r="Q39" s="56"/>
      <c r="R39" s="56"/>
      <c r="S39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Sheet7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2024-06-28T12:22:01Z</dcterms:modified>
</cp:coreProperties>
</file>