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4000" windowHeight="9630"/>
  </bookViews>
  <sheets>
    <sheet name="Sheet" sheetId="5" r:id="rId1"/>
    <sheet name="Sheet7" sheetId="12" r:id="rId2"/>
    <sheet name="Sheet6" sheetId="11" r:id="rId3"/>
    <sheet name="Sheet5" sheetId="10" r:id="rId4"/>
    <sheet name="Sheet4" sheetId="9" r:id="rId5"/>
    <sheet name="Sheet1" sheetId="6" r:id="rId6"/>
    <sheet name="Sheet2" sheetId="7" r:id="rId7"/>
    <sheet name="Sheet3" sheetId="8" r:id="rId8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25" i="5" l="1"/>
  <c r="K24" i="5"/>
  <c r="B19" i="5"/>
  <c r="B22" i="5"/>
  <c r="N23" i="5"/>
  <c r="L27" i="5"/>
  <c r="K27" i="5"/>
  <c r="L21" i="5"/>
  <c r="C7" i="5"/>
  <c r="B21" i="5"/>
  <c r="B20" i="5"/>
  <c r="B15" i="5"/>
  <c r="B13" i="5"/>
  <c r="J60" i="5"/>
  <c r="H59" i="5"/>
  <c r="H50" i="5"/>
  <c r="H51" i="5"/>
  <c r="H52" i="5"/>
  <c r="H53" i="5"/>
  <c r="H54" i="5"/>
  <c r="H55" i="5"/>
  <c r="H56" i="5"/>
  <c r="H57" i="5"/>
  <c r="H58" i="5"/>
  <c r="H61" i="5"/>
  <c r="H49" i="5"/>
  <c r="B8" i="5"/>
  <c r="Q13" i="9"/>
  <c r="D19" i="5"/>
  <c r="K38" i="5"/>
  <c r="D20" i="5"/>
  <c r="L38" i="5"/>
  <c r="N17" i="5"/>
  <c r="J9" i="5"/>
  <c r="I9" i="5" l="1"/>
  <c r="B9" i="5"/>
  <c r="I16" i="5"/>
  <c r="I36" i="5"/>
  <c r="I31" i="5" l="1"/>
  <c r="G39" i="5"/>
  <c r="M39" i="5"/>
  <c r="G38" i="5"/>
  <c r="I35" i="5"/>
  <c r="J43" i="5"/>
  <c r="K43" i="5" s="1"/>
  <c r="G43" i="5"/>
  <c r="K42" i="5"/>
  <c r="J42" i="5"/>
  <c r="G42" i="5"/>
  <c r="L9" i="5"/>
  <c r="B18" i="5" l="1"/>
  <c r="I34" i="5"/>
  <c r="I33" i="5"/>
  <c r="J41" i="5"/>
  <c r="K41" i="5" s="1"/>
  <c r="G41" i="5"/>
  <c r="J40" i="5"/>
  <c r="G40" i="5"/>
  <c r="J39" i="5"/>
  <c r="L39" i="5" s="1"/>
  <c r="J38" i="5"/>
  <c r="H36" i="5"/>
  <c r="G36" i="5"/>
  <c r="H35" i="5"/>
  <c r="G35" i="5"/>
  <c r="H34" i="5"/>
  <c r="G34" i="5"/>
  <c r="H33" i="5"/>
  <c r="G33" i="5"/>
  <c r="G32" i="5"/>
  <c r="H32" i="5" s="1"/>
  <c r="H31" i="5"/>
  <c r="G31" i="5"/>
  <c r="K6" i="5"/>
  <c r="L6" i="5" s="1"/>
  <c r="B12" i="5"/>
  <c r="B7" i="5"/>
  <c r="B14" i="5" l="1"/>
  <c r="K40" i="5"/>
  <c r="L40" i="5"/>
  <c r="K39" i="5"/>
  <c r="B24" i="5" l="1"/>
</calcChain>
</file>

<file path=xl/sharedStrings.xml><?xml version="1.0" encoding="utf-8"?>
<sst xmlns="http://schemas.openxmlformats.org/spreadsheetml/2006/main" count="26" uniqueCount="26">
  <si>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</si>
  <si>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</si>
  <si>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</si>
  <si>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</si>
  <si>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</si>
  <si>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</si>
  <si>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</si>
  <si>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</si>
  <si>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</si>
  <si>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</si>
  <si>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</si>
  <si>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</si>
  <si>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</si>
  <si>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</si>
  <si>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</si>
  <si>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</si>
  <si>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</si>
  <si>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</si>
  <si>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</si>
  <si>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</si>
  <si>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</si>
  <si>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</si>
  <si>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</si>
  <si>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</si>
  <si>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Carpet</t>
  </si>
  <si>
    <t>Mesurement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</si>
</sst>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5" formatCode="_ * #,##0_ ;_ * \-#,##0_ ;_ * &quot;-&quot;??_ ;_ @_ "/>
  </numFmts>
  <fonts count="7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5" fillId="0" borderId="0" applyNumberFormat="0" applyFill="0" applyBorder="0" applyAlignment="0" applyProtection="0"/>
    <xf numFmtId="43" fontId="6" fillId="0" borderId="0" applyFont="0" applyFill="0" applyBorder="0" applyAlignment="0" applyProtection="0"/>
  </cellStyleXfs>
  <cellXfs count="22">
    <xf numFmtId="0" fontId="0" fillId="0" borderId="0" xfId="0"/>
    <xf numFmtId="43" fontId="0" fillId="0" borderId="0" xfId="0" applyNumberFormat="1"/>
    <xf numFmtId="0" fontId="0" fillId="0" borderId="1" xfId="0" applyBorder="1"/>
    <xf numFmtId="0" fontId="2" fillId="0" borderId="1" xfId="0" applyFont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3" fillId="2" borderId="1" xfId="0" applyFont="1" applyFill="1" applyBorder="1"/>
    <xf numFmtId="43" fontId="3" fillId="2" borderId="1" xfId="0" applyNumberFormat="1" applyFont="1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wrapText="1"/>
    </xf>
    <xf numFmtId="10" fontId="0" fillId="0" borderId="1" xfId="0" applyNumberFormat="1" applyBorder="1"/>
    <xf numFmtId="43" fontId="3" fillId="0" borderId="1" xfId="0" applyNumberFormat="1" applyFont="1" applyBorder="1"/>
    <xf numFmtId="0" fontId="5" fillId="0" borderId="0" xfId="1"/>
    <xf numFmtId="0" fontId="0" fillId="0" borderId="2" xfId="0" applyBorder="1"/>
    <xf numFmtId="0" fontId="3" fillId="0" borderId="1" xfId="0" applyFont="1" applyBorder="1"/>
    <xf numFmtId="0" fontId="3" fillId="0" borderId="1" xfId="0" applyFont="1" applyBorder="1" applyAlignment="1">
      <alignment wrapText="1"/>
    </xf>
    <xf numFmtId="0" fontId="1" fillId="0" borderId="1" xfId="0" applyFont="1" applyBorder="1"/>
    <xf numFmtId="165" fontId="3" fillId="2" borderId="1" xfId="0" applyNumberFormat="1" applyFont="1" applyFill="1" applyBorder="1"/>
    <xf numFmtId="43" fontId="0" fillId="0" borderId="0" xfId="2" applyFont="1"/>
    <xf numFmtId="165" fontId="0" fillId="0" borderId="0" xfId="2" applyNumberFormat="1" applyFont="1"/>
  </cellXfs>
  <cellStyles count="3">
    <cellStyle name="Comma" xfId="2" builtinId="3"/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354346</xdr:colOff>
      <xdr:row>44</xdr:row>
      <xdr:rowOff>134539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0B8142-E73B-4F65-B3E7-B4A40BE5B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65546" cy="8516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430557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BB1047-1AC5-4369-803E-F9064B8A9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41757" cy="87070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478444</xdr:colOff>
      <xdr:row>41</xdr:row>
      <xdr:rowOff>67774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3287D9-5FD0-424E-99B6-5ED7F6852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18444" cy="78782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20244</xdr:colOff>
      <xdr:row>43</xdr:row>
      <xdr:rowOff>172617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E04F75-7B3E-4A8D-9653-32FE49694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54644" cy="83641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61"/>
  <sheetViews>
    <sheetView tabSelected="1" topLeftCell="A2" workbookViewId="0">
      <selection activeCell="L25" sqref="L25"/>
    </sheetView>
  </sheetViews>
  <sheetFormatPr defaultRowHeight="15" x14ac:dyDescent="0.25"/>
  <cols>
    <col min="1" max="1" width="23.5703125" customWidth="1"/>
    <col min="2" max="2" width="14.28515625" bestFit="1" customWidth="1"/>
    <col min="3" max="3" width="13.7109375" bestFit="1" customWidth="1"/>
    <col min="4" max="4" width="14.28515625" bestFit="1" customWidth="1"/>
    <col min="5" max="5" width="12.5703125" bestFit="1" customWidth="1"/>
    <col min="6" max="6" width="15.28515625" bestFit="1" customWidth="1"/>
    <col min="7" max="7" width="13.85546875" bestFit="1" customWidth="1"/>
    <col min="10" max="10" width="12.140625" bestFit="1" customWidth="1"/>
    <col min="11" max="11" width="11.5703125" bestFit="1" customWidth="1"/>
    <col min="12" max="12" width="10.140625" bestFit="1" customWidth="1"/>
    <col min="14" max="14" width="14.28515625" bestFit="1" customWidth="1"/>
  </cols>
  <sheetData>
    <row r="3" spans="1:14" x14ac:dyDescent="0.25">
      <c r="A3" s="2"/>
      <c r="B3" s="2"/>
      <c r="C3" s="2"/>
      <c r="D3" s="11"/>
    </row>
    <row r="4" spans="1:14" ht="16.5" x14ac:dyDescent="0.3">
      <c r="A4" s="16"/>
      <c r="B4" s="17"/>
      <c r="C4" s="17"/>
      <c r="D4" s="17"/>
    </row>
    <row r="5" spans="1:14" ht="16.5" x14ac:dyDescent="0.3">
      <c r="A5" s="3" t="s">
        <v>4</v>
      </c>
      <c r="B5" s="3">
        <v>2024</v>
      </c>
      <c r="C5" s="3"/>
      <c r="D5" s="2"/>
      <c r="I5" s="2" t="s">
        <v>1</v>
      </c>
      <c r="J5" s="2"/>
      <c r="K5" s="2"/>
      <c r="L5" s="2"/>
    </row>
    <row r="6" spans="1:14" ht="16.5" x14ac:dyDescent="0.3">
      <c r="A6" s="3" t="s">
        <v>5</v>
      </c>
      <c r="B6" s="3">
        <v>2001</v>
      </c>
      <c r="C6" s="3"/>
      <c r="D6" s="2"/>
      <c r="I6" s="2">
        <v>2001</v>
      </c>
      <c r="J6" s="2">
        <v>2024</v>
      </c>
      <c r="K6" s="2">
        <f>J6-I6</f>
        <v>23</v>
      </c>
      <c r="L6" s="2">
        <f>K6-60</f>
        <v>-37</v>
      </c>
    </row>
    <row r="7" spans="1:14" ht="16.5" x14ac:dyDescent="0.3">
      <c r="A7" s="3" t="s">
        <v>6</v>
      </c>
      <c r="B7" s="3">
        <f>B5-B6</f>
        <v>23</v>
      </c>
      <c r="C7" s="3">
        <f>100-B7</f>
        <v>77</v>
      </c>
      <c r="D7" s="2"/>
      <c r="I7" s="2"/>
      <c r="J7" s="2"/>
      <c r="K7" s="2"/>
    </row>
    <row r="8" spans="1:14" ht="16.5" x14ac:dyDescent="0.3">
      <c r="A8" s="3"/>
      <c r="B8" s="3">
        <f>B7-60</f>
        <v>-37</v>
      </c>
      <c r="C8" s="3"/>
      <c r="D8" s="2"/>
      <c r="H8" s="9"/>
      <c r="I8" s="10" t="s">
        <v>24</v>
      </c>
      <c r="J8" s="10" t="s">
        <v>23</v>
      </c>
      <c r="K8" s="10"/>
      <c r="L8">
        <v>30250</v>
      </c>
    </row>
    <row r="9" spans="1:14" ht="16.5" x14ac:dyDescent="0.3">
      <c r="A9" s="3" t="s">
        <v>7</v>
      </c>
      <c r="B9" s="5">
        <f>843*3000</f>
        <v>2529000</v>
      </c>
      <c r="C9" s="5"/>
      <c r="D9" s="4"/>
      <c r="H9" s="9"/>
      <c r="I9" s="10">
        <f>J9/1.2</f>
        <v>702.26130000000001</v>
      </c>
      <c r="J9" s="10">
        <f>78.29*10.764</f>
        <v>842.71356000000003</v>
      </c>
      <c r="K9" s="10"/>
      <c r="L9">
        <f>L8/10.764</f>
        <v>2810.2935711631367</v>
      </c>
    </row>
    <row r="10" spans="1:14" ht="16.5" x14ac:dyDescent="0.3">
      <c r="A10" s="3" t="s">
        <v>8</v>
      </c>
      <c r="B10" s="3"/>
      <c r="C10" s="3"/>
      <c r="D10" s="2"/>
      <c r="H10" s="9"/>
      <c r="I10" s="10"/>
      <c r="J10" s="10"/>
      <c r="K10" s="10"/>
    </row>
    <row r="11" spans="1:14" ht="16.5" x14ac:dyDescent="0.3">
      <c r="A11" s="3"/>
      <c r="B11" s="3"/>
      <c r="C11" s="3"/>
      <c r="D11" s="2"/>
      <c r="H11" s="9"/>
      <c r="I11" s="10"/>
      <c r="J11" s="10"/>
      <c r="K11" s="10"/>
    </row>
    <row r="12" spans="1:14" ht="16.5" x14ac:dyDescent="0.3">
      <c r="A12" s="3" t="s">
        <v>9</v>
      </c>
      <c r="B12" s="3">
        <f>100-10</f>
        <v>90</v>
      </c>
      <c r="C12" s="3"/>
      <c r="D12" s="2"/>
      <c r="I12" s="2"/>
      <c r="J12" s="2"/>
      <c r="K12" s="2"/>
    </row>
    <row r="13" spans="1:14" ht="16.5" x14ac:dyDescent="0.3">
      <c r="A13" s="3" t="s">
        <v>10</v>
      </c>
      <c r="B13" s="3">
        <f>B12*B7/60</f>
        <v>34.5</v>
      </c>
      <c r="C13" s="3"/>
      <c r="D13" s="2"/>
    </row>
    <row r="14" spans="1:14" ht="16.5" x14ac:dyDescent="0.3">
      <c r="A14" s="3"/>
      <c r="B14" s="6">
        <f>B13%</f>
        <v>0.34499999999999997</v>
      </c>
      <c r="C14" s="6"/>
      <c r="D14" s="12"/>
    </row>
    <row r="15" spans="1:14" ht="16.5" x14ac:dyDescent="0.3">
      <c r="A15" s="3" t="s">
        <v>11</v>
      </c>
      <c r="B15" s="5">
        <f>ROUND((B9*B14),0)</f>
        <v>872505</v>
      </c>
      <c r="C15" s="5"/>
      <c r="D15" s="5"/>
      <c r="I15" t="s">
        <v>25</v>
      </c>
    </row>
    <row r="16" spans="1:14" ht="16.5" x14ac:dyDescent="0.3">
      <c r="A16" s="3" t="s">
        <v>2</v>
      </c>
      <c r="B16" s="5">
        <v>702</v>
      </c>
      <c r="C16" s="5"/>
      <c r="D16" s="4"/>
      <c r="H16" s="9"/>
      <c r="I16" s="10">
        <f>716+18</f>
        <v>734</v>
      </c>
      <c r="N16">
        <v>702</v>
      </c>
    </row>
    <row r="17" spans="1:15" ht="16.5" x14ac:dyDescent="0.3">
      <c r="A17" s="3" t="s">
        <v>22</v>
      </c>
      <c r="B17" s="3">
        <v>50000</v>
      </c>
      <c r="C17" s="3"/>
      <c r="D17" s="2"/>
      <c r="H17" s="9"/>
      <c r="I17" s="10"/>
      <c r="N17">
        <f>N16*1.2</f>
        <v>842.4</v>
      </c>
    </row>
    <row r="18" spans="1:15" ht="16.5" x14ac:dyDescent="0.3">
      <c r="A18" s="3" t="s">
        <v>12</v>
      </c>
      <c r="B18" s="5">
        <f>B17*B16</f>
        <v>35100000</v>
      </c>
      <c r="C18" s="5"/>
      <c r="D18" s="4"/>
      <c r="H18" s="9"/>
      <c r="I18" s="10"/>
    </row>
    <row r="19" spans="1:15" ht="16.5" x14ac:dyDescent="0.3">
      <c r="A19" s="7" t="s">
        <v>13</v>
      </c>
      <c r="B19" s="8">
        <f>B18-B15</f>
        <v>34227495</v>
      </c>
      <c r="C19" s="8"/>
      <c r="D19" s="13">
        <f>B19/702</f>
        <v>48757.115384615383</v>
      </c>
    </row>
    <row r="20" spans="1:15" ht="16.5" x14ac:dyDescent="0.3">
      <c r="A20" s="7" t="s">
        <v>14</v>
      </c>
      <c r="B20" s="19">
        <f>B19*0.9</f>
        <v>30804745.5</v>
      </c>
      <c r="C20" s="8"/>
      <c r="D20" s="13">
        <f>B19/843</f>
        <v>40602.010676156584</v>
      </c>
    </row>
    <row r="21" spans="1:15" ht="16.5" x14ac:dyDescent="0.3">
      <c r="A21" s="7" t="s">
        <v>15</v>
      </c>
      <c r="B21" s="8">
        <f>B19*0.8</f>
        <v>27381996</v>
      </c>
      <c r="C21" s="8"/>
      <c r="D21" s="13"/>
      <c r="K21" s="20">
        <v>215620</v>
      </c>
      <c r="L21" s="21">
        <f>K21/10.764</f>
        <v>20031.586770717207</v>
      </c>
      <c r="N21" s="20">
        <v>843</v>
      </c>
      <c r="O21" s="20"/>
    </row>
    <row r="22" spans="1:15" ht="16.5" x14ac:dyDescent="0.3">
      <c r="A22" s="7" t="s">
        <v>16</v>
      </c>
      <c r="B22" s="8">
        <f>B19*0.03/12</f>
        <v>85568.737500000003</v>
      </c>
      <c r="C22" s="8"/>
      <c r="D22" s="13"/>
      <c r="K22" s="20">
        <v>95970</v>
      </c>
      <c r="L22" s="21"/>
      <c r="N22" s="20">
        <v>17475</v>
      </c>
      <c r="O22" s="20"/>
    </row>
    <row r="23" spans="1:15" x14ac:dyDescent="0.25">
      <c r="K23" s="20"/>
      <c r="L23" s="21"/>
      <c r="N23" s="20">
        <f>N22*N21</f>
        <v>14731425</v>
      </c>
      <c r="O23" s="20"/>
    </row>
    <row r="24" spans="1:15" x14ac:dyDescent="0.25">
      <c r="B24" s="1">
        <f>B19/702</f>
        <v>48757.115384615383</v>
      </c>
      <c r="C24" s="1"/>
      <c r="J24" s="14"/>
      <c r="K24" s="20">
        <f>K21-K22</f>
        <v>119650</v>
      </c>
      <c r="L24" s="21"/>
    </row>
    <row r="25" spans="1:15" x14ac:dyDescent="0.25">
      <c r="B25" s="1"/>
      <c r="K25" s="20">
        <f>K24*77%</f>
        <v>92130.5</v>
      </c>
      <c r="L25" s="21"/>
    </row>
    <row r="26" spans="1:15" x14ac:dyDescent="0.25">
      <c r="K26" s="20"/>
      <c r="L26" s="21"/>
    </row>
    <row r="27" spans="1:15" x14ac:dyDescent="0.25">
      <c r="K27" s="21">
        <f>K25+K22</f>
        <v>188100.5</v>
      </c>
      <c r="L27" s="21">
        <f>K27/10.764</f>
        <v>17474.962839093274</v>
      </c>
    </row>
    <row r="29" spans="1:15" x14ac:dyDescent="0.25">
      <c r="E29" t="s">
        <v>17</v>
      </c>
    </row>
    <row r="30" spans="1:15" x14ac:dyDescent="0.25">
      <c r="D30" s="2" t="s">
        <v>3</v>
      </c>
      <c r="E30" s="2" t="s">
        <v>18</v>
      </c>
      <c r="F30" s="2" t="s">
        <v>0</v>
      </c>
      <c r="G30" s="2" t="s">
        <v>19</v>
      </c>
      <c r="H30" s="2" t="s">
        <v>20</v>
      </c>
      <c r="I30" s="2"/>
    </row>
    <row r="31" spans="1:15" x14ac:dyDescent="0.25">
      <c r="D31" s="2"/>
      <c r="E31" s="18">
        <v>800</v>
      </c>
      <c r="F31" s="2">
        <v>31000000</v>
      </c>
      <c r="G31" s="2">
        <f t="shared" ref="G31:G36" si="0">F31/E31</f>
        <v>38750</v>
      </c>
      <c r="H31" s="2" t="e">
        <f t="shared" ref="H31:H36" si="1">F31/D31</f>
        <v>#DIV/0!</v>
      </c>
      <c r="I31" s="2">
        <f>D31/E31</f>
        <v>0</v>
      </c>
    </row>
    <row r="32" spans="1:15" x14ac:dyDescent="0.25">
      <c r="D32" s="2"/>
      <c r="E32" s="18">
        <v>622</v>
      </c>
      <c r="F32" s="2">
        <v>30000000</v>
      </c>
      <c r="G32" s="2">
        <f t="shared" si="0"/>
        <v>48231.511254019293</v>
      </c>
      <c r="H32" s="2">
        <f>G32/1.2</f>
        <v>40192.92604501608</v>
      </c>
      <c r="I32" s="2"/>
    </row>
    <row r="33" spans="2:13" x14ac:dyDescent="0.25">
      <c r="D33" s="2"/>
      <c r="E33" s="18">
        <v>750</v>
      </c>
      <c r="F33" s="4">
        <v>35000000</v>
      </c>
      <c r="G33" s="2">
        <f t="shared" si="0"/>
        <v>46666.666666666664</v>
      </c>
      <c r="H33" s="2" t="e">
        <f t="shared" si="1"/>
        <v>#DIV/0!</v>
      </c>
      <c r="I33" s="2">
        <f>D33/E33</f>
        <v>0</v>
      </c>
    </row>
    <row r="34" spans="2:13" x14ac:dyDescent="0.25">
      <c r="D34" s="2"/>
      <c r="E34" s="18"/>
      <c r="F34" s="4"/>
      <c r="G34" s="2" t="e">
        <f t="shared" si="0"/>
        <v>#DIV/0!</v>
      </c>
      <c r="H34" s="2" t="e">
        <f t="shared" si="1"/>
        <v>#DIV/0!</v>
      </c>
      <c r="I34" s="2" t="e">
        <f>D34/E34</f>
        <v>#DIV/0!</v>
      </c>
    </row>
    <row r="35" spans="2:13" x14ac:dyDescent="0.25">
      <c r="D35" s="2"/>
      <c r="E35" s="2"/>
      <c r="F35" s="4"/>
      <c r="G35" s="2" t="e">
        <f t="shared" si="0"/>
        <v>#DIV/0!</v>
      </c>
      <c r="H35" s="2" t="e">
        <f t="shared" si="1"/>
        <v>#DIV/0!</v>
      </c>
      <c r="I35" s="2" t="e">
        <f>D35/E35</f>
        <v>#DIV/0!</v>
      </c>
    </row>
    <row r="36" spans="2:13" x14ac:dyDescent="0.25">
      <c r="D36" s="2"/>
      <c r="E36" s="2"/>
      <c r="F36" s="2"/>
      <c r="G36" s="2" t="e">
        <f t="shared" si="0"/>
        <v>#DIV/0!</v>
      </c>
      <c r="H36" s="2" t="e">
        <f t="shared" si="1"/>
        <v>#DIV/0!</v>
      </c>
      <c r="I36" s="2" t="e">
        <f>D36/E36</f>
        <v>#DIV/0!</v>
      </c>
    </row>
    <row r="37" spans="2:13" x14ac:dyDescent="0.25">
      <c r="E37" t="s">
        <v>21</v>
      </c>
    </row>
    <row r="38" spans="2:13" x14ac:dyDescent="0.25">
      <c r="B38">
        <v>1</v>
      </c>
      <c r="E38">
        <v>866</v>
      </c>
      <c r="F38">
        <v>29700000</v>
      </c>
      <c r="G38" s="2">
        <f>F38/E38</f>
        <v>34295.612009237877</v>
      </c>
      <c r="H38">
        <v>455000</v>
      </c>
      <c r="I38">
        <v>30000</v>
      </c>
      <c r="J38" s="2">
        <f t="shared" ref="J38:J43" si="2">I38+H38+F38</f>
        <v>30185000</v>
      </c>
      <c r="K38" s="2">
        <f>J38/E38</f>
        <v>34855.658198614321</v>
      </c>
      <c r="L38" s="4">
        <f>J38/719</f>
        <v>41981.91933240612</v>
      </c>
      <c r="M38" s="2"/>
    </row>
    <row r="39" spans="2:13" x14ac:dyDescent="0.25">
      <c r="E39">
        <v>971</v>
      </c>
      <c r="F39">
        <v>37000000</v>
      </c>
      <c r="G39" s="2">
        <f>F39/E39</f>
        <v>38105.046343975286</v>
      </c>
      <c r="H39">
        <v>948000</v>
      </c>
      <c r="I39">
        <v>30000</v>
      </c>
      <c r="J39" s="2">
        <f t="shared" si="2"/>
        <v>37978000</v>
      </c>
      <c r="K39" s="2">
        <f t="shared" ref="K39:K43" si="3">J39/E39</f>
        <v>39112.255406797114</v>
      </c>
      <c r="L39" s="4" t="e">
        <f>J39/D39</f>
        <v>#DIV/0!</v>
      </c>
      <c r="M39" s="2" t="e">
        <f>F39/D39</f>
        <v>#DIV/0!</v>
      </c>
    </row>
    <row r="40" spans="2:13" x14ac:dyDescent="0.25">
      <c r="D40" s="2"/>
      <c r="E40" s="2">
        <v>702</v>
      </c>
      <c r="F40" s="2">
        <v>18000000</v>
      </c>
      <c r="G40" s="2">
        <f t="shared" ref="G40:G43" si="4">F40/E40</f>
        <v>25641.025641025641</v>
      </c>
      <c r="H40" s="2">
        <v>169500</v>
      </c>
      <c r="I40" s="2">
        <v>30000</v>
      </c>
      <c r="J40" s="2">
        <f t="shared" si="2"/>
        <v>18199500</v>
      </c>
      <c r="K40" s="2">
        <f t="shared" si="3"/>
        <v>25925.213675213676</v>
      </c>
      <c r="L40" s="2" t="e">
        <f>J40/D40</f>
        <v>#DIV/0!</v>
      </c>
      <c r="M40" s="2"/>
    </row>
    <row r="41" spans="2:13" x14ac:dyDescent="0.25">
      <c r="D41" s="2"/>
      <c r="E41" s="2"/>
      <c r="F41" s="2"/>
      <c r="G41" s="2" t="e">
        <f t="shared" si="4"/>
        <v>#DIV/0!</v>
      </c>
      <c r="H41" s="2">
        <v>726000</v>
      </c>
      <c r="I41" s="2">
        <v>30000</v>
      </c>
      <c r="J41" s="2">
        <f t="shared" si="2"/>
        <v>756000</v>
      </c>
      <c r="K41" s="2" t="e">
        <f t="shared" si="3"/>
        <v>#DIV/0!</v>
      </c>
      <c r="L41" s="2"/>
      <c r="M41" s="2"/>
    </row>
    <row r="42" spans="2:13" x14ac:dyDescent="0.25">
      <c r="G42" s="2" t="e">
        <f t="shared" si="4"/>
        <v>#DIV/0!</v>
      </c>
      <c r="H42">
        <v>1200000</v>
      </c>
      <c r="I42" s="2">
        <v>30000</v>
      </c>
      <c r="J42" s="2">
        <f t="shared" si="2"/>
        <v>1230000</v>
      </c>
      <c r="K42" s="2" t="e">
        <f t="shared" si="3"/>
        <v>#DIV/0!</v>
      </c>
    </row>
    <row r="43" spans="2:13" x14ac:dyDescent="0.25">
      <c r="G43" s="15" t="e">
        <f t="shared" si="4"/>
        <v>#DIV/0!</v>
      </c>
      <c r="H43">
        <v>900000</v>
      </c>
      <c r="I43" s="2">
        <v>30000</v>
      </c>
      <c r="J43" s="2">
        <f t="shared" si="2"/>
        <v>930000</v>
      </c>
      <c r="K43" s="2" t="e">
        <f t="shared" si="3"/>
        <v>#DIV/0!</v>
      </c>
    </row>
    <row r="49" spans="6:10" x14ac:dyDescent="0.25">
      <c r="F49">
        <v>9.6999999999999993</v>
      </c>
      <c r="G49">
        <v>13.65</v>
      </c>
      <c r="H49">
        <f>G49*F49</f>
        <v>132.405</v>
      </c>
    </row>
    <row r="50" spans="6:10" x14ac:dyDescent="0.25">
      <c r="F50">
        <v>8.3699999999999992</v>
      </c>
      <c r="G50">
        <v>8.65</v>
      </c>
      <c r="H50">
        <f t="shared" ref="H50:H61" si="5">G50*F50</f>
        <v>72.400499999999994</v>
      </c>
    </row>
    <row r="51" spans="6:10" x14ac:dyDescent="0.25">
      <c r="F51">
        <v>12.3</v>
      </c>
      <c r="G51">
        <v>11.6</v>
      </c>
      <c r="H51">
        <f t="shared" si="5"/>
        <v>142.68</v>
      </c>
    </row>
    <row r="52" spans="6:10" x14ac:dyDescent="0.25">
      <c r="F52">
        <v>4.5</v>
      </c>
      <c r="G52">
        <v>9.8000000000000007</v>
      </c>
      <c r="H52">
        <f t="shared" si="5"/>
        <v>44.1</v>
      </c>
    </row>
    <row r="53" spans="6:10" x14ac:dyDescent="0.25">
      <c r="F53">
        <v>3.13</v>
      </c>
      <c r="G53">
        <v>7.6</v>
      </c>
      <c r="H53">
        <f t="shared" si="5"/>
        <v>23.787999999999997</v>
      </c>
    </row>
    <row r="54" spans="6:10" x14ac:dyDescent="0.25">
      <c r="F54">
        <v>7.1</v>
      </c>
      <c r="G54">
        <v>4.22</v>
      </c>
      <c r="H54">
        <f t="shared" si="5"/>
        <v>29.961999999999996</v>
      </c>
    </row>
    <row r="55" spans="6:10" x14ac:dyDescent="0.25">
      <c r="F55">
        <v>12</v>
      </c>
      <c r="G55">
        <v>14.15</v>
      </c>
      <c r="H55">
        <f t="shared" si="5"/>
        <v>169.8</v>
      </c>
    </row>
    <row r="56" spans="6:10" x14ac:dyDescent="0.25">
      <c r="F56">
        <v>3.15</v>
      </c>
      <c r="G56">
        <v>3.65</v>
      </c>
      <c r="H56">
        <f t="shared" si="5"/>
        <v>11.497499999999999</v>
      </c>
    </row>
    <row r="57" spans="6:10" x14ac:dyDescent="0.25">
      <c r="F57">
        <v>3.86</v>
      </c>
      <c r="G57">
        <v>6.95</v>
      </c>
      <c r="H57">
        <f t="shared" si="5"/>
        <v>26.826999999999998</v>
      </c>
    </row>
    <row r="58" spans="6:10" x14ac:dyDescent="0.25">
      <c r="F58">
        <v>8.25</v>
      </c>
      <c r="G58">
        <v>7.61</v>
      </c>
      <c r="H58">
        <f t="shared" si="5"/>
        <v>62.782500000000006</v>
      </c>
      <c r="J58">
        <v>716</v>
      </c>
    </row>
    <row r="59" spans="6:10" x14ac:dyDescent="0.25">
      <c r="H59">
        <f>SUM(H49:H58)</f>
        <v>716.24250000000006</v>
      </c>
      <c r="J59">
        <v>18</v>
      </c>
    </row>
    <row r="60" spans="6:10" x14ac:dyDescent="0.25">
      <c r="J60">
        <f>SUM(J58:J59)</f>
        <v>734</v>
      </c>
    </row>
    <row r="61" spans="6:10" x14ac:dyDescent="0.25">
      <c r="F61">
        <v>2.35</v>
      </c>
      <c r="G61">
        <v>7.6</v>
      </c>
      <c r="H61">
        <f t="shared" si="5"/>
        <v>17.86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Q11:Q13"/>
  <sheetViews>
    <sheetView topLeftCell="A4" workbookViewId="0">
      <selection activeCell="Q14" sqref="Q14"/>
    </sheetView>
  </sheetViews>
  <sheetFormatPr defaultRowHeight="15" x14ac:dyDescent="0.25"/>
  <sheetData>
    <row r="11" spans="17:17" x14ac:dyDescent="0.25">
      <c r="Q11">
        <v>30000000</v>
      </c>
    </row>
    <row r="12" spans="17:17" x14ac:dyDescent="0.25">
      <c r="Q12">
        <v>622</v>
      </c>
    </row>
    <row r="13" spans="17:17" x14ac:dyDescent="0.25">
      <c r="Q13">
        <f>Q11/Q12</f>
        <v>48231.511254019293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29" sqref="I29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2" sqref="O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Sheet4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2024-07-02T08:59:00Z</dcterms:modified>
</cp:coreProperties>
</file>