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83214B7-BA31-4772-BBD0-630A9BE3168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5" l="1"/>
  <c r="B9" i="5"/>
  <c r="I16" i="5"/>
  <c r="J9" i="5"/>
  <c r="I36" i="5"/>
  <c r="I31" i="5" l="1"/>
  <c r="G39" i="5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2" i="5" s="1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B22" i="5" s="1"/>
  <c r="K40" i="5"/>
  <c r="L40" i="5"/>
  <c r="K39" i="5"/>
  <c r="B24" i="5" l="1"/>
  <c r="B20" i="5"/>
  <c r="B21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<sst xmlns="http://schemas.openxmlformats.org/spreadsheetml/2006/main" count="26" uniqueCount="26">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</sst>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354346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0B8142-E73B-4F65-B3E7-B4A40BE5B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65546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430557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B1047-1AC5-4369-803E-F9064B8A9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41757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478444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3287D9-5FD0-424E-99B6-5ED7F6852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18444" cy="7878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43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04F75-7B3E-4A8D-9653-32FE4969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364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3"/>
  <sheetViews>
    <sheetView tabSelected="1" workbookViewId="0">
      <selection activeCell="F21" sqref="F21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2001</v>
      </c>
      <c r="C6" s="3"/>
      <c r="D6" s="2"/>
      <c r="I6" s="2">
        <v>2001</v>
      </c>
      <c r="J6" s="2">
        <v>2024</v>
      </c>
      <c r="K6" s="2">
        <f>J6-I6</f>
        <v>23</v>
      </c>
      <c r="L6" s="2">
        <f>K6-60</f>
        <v>-37</v>
      </c>
    </row>
    <row r="7" spans="1:12" ht="16.5" x14ac:dyDescent="0.3">
      <c r="A7" s="3" t="s">
        <v>6</v>
      </c>
      <c r="B7" s="3">
        <f>B5-B6</f>
        <v>23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-37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2" ht="16.5" x14ac:dyDescent="0.3">
      <c r="A9" s="3" t="s">
        <v>7</v>
      </c>
      <c r="B9" s="5">
        <f>843*3000</f>
        <v>2529000</v>
      </c>
      <c r="C9" s="5"/>
      <c r="D9" s="4"/>
      <c r="H9" s="9"/>
      <c r="I9" s="10">
        <f>J9/1.2</f>
        <v>702.26130000000001</v>
      </c>
      <c r="J9" s="10">
        <f>78.29*10.764</f>
        <v>842.71356000000003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34.5</v>
      </c>
      <c r="C13" s="3"/>
      <c r="D13" s="2"/>
    </row>
    <row r="14" spans="1:12" ht="16.5" x14ac:dyDescent="0.3">
      <c r="A14" s="3"/>
      <c r="B14" s="6">
        <f>B13%</f>
        <v>0.34499999999999997</v>
      </c>
      <c r="C14" s="6"/>
      <c r="D14" s="12"/>
    </row>
    <row r="15" spans="1:12" ht="16.5" x14ac:dyDescent="0.3">
      <c r="A15" s="3" t="s">
        <v>11</v>
      </c>
      <c r="B15" s="5">
        <f>ROUND((B9*B14),0)</f>
        <v>872505</v>
      </c>
      <c r="C15" s="5"/>
      <c r="D15" s="5"/>
      <c r="I15" t="s">
        <v>25</v>
      </c>
    </row>
    <row r="16" spans="1:12" ht="16.5" x14ac:dyDescent="0.3">
      <c r="A16" s="3" t="s">
        <v>2</v>
      </c>
      <c r="B16" s="5">
        <v>702</v>
      </c>
      <c r="C16" s="5"/>
      <c r="D16" s="4"/>
      <c r="H16" s="9"/>
      <c r="I16" s="10">
        <f>716+18</f>
        <v>734</v>
      </c>
    </row>
    <row r="17" spans="1:10" ht="16.5" x14ac:dyDescent="0.3">
      <c r="A17" s="3" t="s">
        <v>22</v>
      </c>
      <c r="B17" s="3">
        <v>50000</v>
      </c>
      <c r="C17" s="3"/>
      <c r="D17" s="2"/>
      <c r="H17" s="9"/>
      <c r="I17" s="10"/>
    </row>
    <row r="18" spans="1:10" ht="16.5" x14ac:dyDescent="0.3">
      <c r="A18" s="3" t="s">
        <v>12</v>
      </c>
      <c r="B18" s="5">
        <f>B17*B16</f>
        <v>35100000</v>
      </c>
      <c r="C18" s="5"/>
      <c r="D18" s="4"/>
      <c r="H18" s="9"/>
      <c r="I18" s="10"/>
    </row>
    <row r="19" spans="1:10" ht="16.5" x14ac:dyDescent="0.3">
      <c r="A19" s="7" t="s">
        <v>13</v>
      </c>
      <c r="B19" s="8">
        <f>B18-B15</f>
        <v>34227495</v>
      </c>
      <c r="C19" s="8"/>
      <c r="D19" s="13"/>
    </row>
    <row r="20" spans="1:10" ht="16.5" x14ac:dyDescent="0.3">
      <c r="A20" s="7" t="s">
        <v>14</v>
      </c>
      <c r="B20" s="8">
        <f>B19*0.9</f>
        <v>30804745.5</v>
      </c>
      <c r="C20" s="8"/>
      <c r="D20" s="13"/>
    </row>
    <row r="21" spans="1:10" ht="16.5" x14ac:dyDescent="0.3">
      <c r="A21" s="7" t="s">
        <v>15</v>
      </c>
      <c r="B21" s="8">
        <f>B19*0.8</f>
        <v>27381996</v>
      </c>
      <c r="C21" s="8"/>
      <c r="D21" s="13"/>
    </row>
    <row r="22" spans="1:10" ht="16.5" x14ac:dyDescent="0.3">
      <c r="A22" s="7" t="s">
        <v>16</v>
      </c>
      <c r="B22" s="8">
        <f>B19*0.03/12</f>
        <v>85568.737500000003</v>
      </c>
      <c r="C22" s="8"/>
      <c r="D22" s="13"/>
    </row>
    <row r="24" spans="1:10" x14ac:dyDescent="0.25">
      <c r="B24" s="1">
        <f>B19/702</f>
        <v>48757.115384615383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/>
      <c r="E31" s="18">
        <v>800</v>
      </c>
      <c r="F31" s="2">
        <v>31000000</v>
      </c>
      <c r="G31" s="2">
        <f t="shared" ref="G31:G36" si="0">F31/E31</f>
        <v>38750</v>
      </c>
      <c r="H31" s="2" t="e">
        <f t="shared" ref="H31:H36" si="1">F31/D31</f>
        <v>#DIV/0!</v>
      </c>
      <c r="I31" s="2">
        <f>D31/E31</f>
        <v>0</v>
      </c>
    </row>
    <row r="32" spans="1:10" x14ac:dyDescent="0.25">
      <c r="D32" s="2"/>
      <c r="E32" s="18">
        <v>622</v>
      </c>
      <c r="F32" s="2">
        <v>30000000</v>
      </c>
      <c r="G32" s="2">
        <f t="shared" si="0"/>
        <v>48231.511254019293</v>
      </c>
      <c r="H32" s="2">
        <f>G32/1.2</f>
        <v>40192.92604501608</v>
      </c>
      <c r="I32" s="2"/>
    </row>
    <row r="33" spans="2:13" x14ac:dyDescent="0.25">
      <c r="D33" s="2"/>
      <c r="E33" s="18">
        <v>750</v>
      </c>
      <c r="F33" s="4">
        <v>35000000</v>
      </c>
      <c r="G33" s="2">
        <f t="shared" si="0"/>
        <v>46666.666666666664</v>
      </c>
      <c r="H33" s="2" t="e">
        <f t="shared" si="1"/>
        <v>#DIV/0!</v>
      </c>
      <c r="I33" s="2">
        <f>D33/E33</f>
        <v>0</v>
      </c>
    </row>
    <row r="34" spans="2:13" x14ac:dyDescent="0.25">
      <c r="D34" s="2"/>
      <c r="E34" s="18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2:13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2:13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3" x14ac:dyDescent="0.25">
      <c r="E37" t="s">
        <v>21</v>
      </c>
    </row>
    <row r="38" spans="2:13" x14ac:dyDescent="0.25">
      <c r="B38">
        <v>1</v>
      </c>
      <c r="E38">
        <v>866</v>
      </c>
      <c r="F38">
        <v>29700000</v>
      </c>
      <c r="G38" s="2">
        <f>F38/E38</f>
        <v>34295.612009237877</v>
      </c>
      <c r="H38">
        <v>455000</v>
      </c>
      <c r="I38">
        <v>30000</v>
      </c>
      <c r="J38" s="2">
        <f t="shared" ref="J38:J43" si="2">I38+H38+F38</f>
        <v>30185000</v>
      </c>
      <c r="K38" s="2">
        <f>J38/E38</f>
        <v>34855.658198614321</v>
      </c>
      <c r="L38" s="4">
        <f>J38/719</f>
        <v>41981.91933240612</v>
      </c>
      <c r="M38" s="2"/>
    </row>
    <row r="39" spans="2:13" x14ac:dyDescent="0.25">
      <c r="E39">
        <v>971</v>
      </c>
      <c r="F39">
        <v>37000000</v>
      </c>
      <c r="G39" s="2">
        <f>F39/E39</f>
        <v>38105.046343975286</v>
      </c>
      <c r="H39">
        <v>948000</v>
      </c>
      <c r="I39">
        <v>30000</v>
      </c>
      <c r="J39" s="2">
        <f t="shared" si="2"/>
        <v>37978000</v>
      </c>
      <c r="K39" s="2">
        <f t="shared" ref="K39:K43" si="3">J39/E39</f>
        <v>39112.255406797114</v>
      </c>
      <c r="L39" s="4" t="e">
        <f>J39/D39</f>
        <v>#DIV/0!</v>
      </c>
      <c r="M39" s="2" t="e">
        <f>F39/D39</f>
        <v>#DIV/0!</v>
      </c>
    </row>
    <row r="40" spans="2:13" x14ac:dyDescent="0.25">
      <c r="D40" s="2"/>
      <c r="E40" s="2">
        <v>702</v>
      </c>
      <c r="F40" s="2">
        <v>18000000</v>
      </c>
      <c r="G40" s="2">
        <f t="shared" ref="G40:G43" si="4">F40/E40</f>
        <v>25641.025641025641</v>
      </c>
      <c r="H40" s="2">
        <v>169500</v>
      </c>
      <c r="I40" s="2">
        <v>30000</v>
      </c>
      <c r="J40" s="2">
        <f t="shared" si="2"/>
        <v>18199500</v>
      </c>
      <c r="K40" s="2">
        <f t="shared" si="3"/>
        <v>25925.213675213676</v>
      </c>
      <c r="L40" s="2" t="e">
        <f>J40/D40</f>
        <v>#DIV/0!</v>
      </c>
      <c r="M40" s="2"/>
    </row>
    <row r="41" spans="2:13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3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3" x14ac:dyDescent="0.25">
      <c r="G43" s="15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2024-07-01T08:10:06Z</dcterms:modified>
</cp:coreProperties>
</file>