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Mulund (W)\Kailas P. Ghatkar\"/>
    </mc:Choice>
  </mc:AlternateContent>
  <xr:revisionPtr revIDLastSave="0" documentId="13_ncr:1_{18FA3E6F-3CFE-4337-B82E-5DCC664971A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9" i="4" l="1"/>
  <c r="Q9" i="4"/>
  <c r="W8" i="4"/>
  <c r="V8" i="4"/>
  <c r="U8" i="4"/>
  <c r="P8" i="4"/>
  <c r="Q8" i="4"/>
  <c r="H21" i="4"/>
  <c r="J19" i="4"/>
  <c r="I19" i="4"/>
  <c r="I18" i="4"/>
  <c r="Q12" i="4" l="1"/>
  <c r="P12" i="4"/>
  <c r="P11" i="4"/>
  <c r="Q11" i="4" s="1"/>
  <c r="Q10" i="4"/>
  <c r="P10" i="4"/>
  <c r="P9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<sst xmlns="http://schemas.openxmlformats.org/spreadsheetml/2006/main" count="29" uniqueCount="26">
  <si>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</si>
  <si>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</si>
  <si>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</si>
  <si>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</si>
  <si>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</si>
  <si>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</si>
  <si>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</si>
  <si>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</si>
  <si>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</si>
  <si>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</si>
  <si>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</si>
  <si>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</si>
  <si>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</si>
  <si>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301, 3rd Floor, Sunflower, Neelam Nagar, Gavanpada, Village - Mulund East, Taluka - Kurla, District - Mumbai, Mulund East, </t>
  </si>
  <si>
    <t>ca</t>
  </si>
  <si>
    <t>bua</t>
  </si>
  <si>
    <t>fmv</t>
  </si>
  <si>
    <t>18.03.24</t>
  </si>
  <si>
    <t>28.11.23</t>
  </si>
  <si>
    <t>oc - 2019</t>
  </si>
  <si>
    <t>av</t>
  </si>
  <si>
    <t>agreement  - 15.03.2018</t>
  </si>
  <si>
    <t>sd</t>
  </si>
  <si>
    <t>rd</t>
  </si>
  <si>
    <t>bv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</si>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</sst>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325171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20D57-F758-4A0C-9CB9-989DCB89F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69171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191803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21F476-3A58-46E2-8ED3-0BF5FA1D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35803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229908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36263-50C9-4E8C-A61D-142C23E0A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73908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258487</xdr:colOff>
      <xdr:row>47</xdr:row>
      <xdr:rowOff>134545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BC3CC5-B8C7-4D96-9156-1716D3BB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02487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353750</xdr:colOff>
      <xdr:row>52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F5BE22-32D3-4481-9BFD-6527D5B67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9775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277540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8CD974-34DC-40D4-AA18-111B80B38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1540" cy="8354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9626B-45E7-43DF-9428-1576A77B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4390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9096A-106D-4565-991A-7FBACDD5C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8" sqref="R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1" max="21" width="11.710937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450</v>
      </c>
      <c r="C2" s="4">
        <f>B2*1.2</f>
        <v>540</v>
      </c>
      <c r="D2" s="4">
        <f t="shared" ref="D2:D13" si="2">C2*1.2</f>
        <v>648</v>
      </c>
      <c r="E2" s="5">
        <f t="shared" ref="E2:E13" si="3">R2</f>
        <v>12500000</v>
      </c>
      <c r="F2" s="10">
        <f t="shared" ref="F2:F13" si="4">ROUND((E2/B2),0)</f>
        <v>27778</v>
      </c>
      <c r="G2" s="10">
        <f t="shared" ref="G2:G13" si="5">ROUND((E2/C2),0)</f>
        <v>23148</v>
      </c>
      <c r="H2" s="10">
        <f t="shared" ref="H2:H13" si="6">ROUND((E2/D2),0)</f>
        <v>19290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450</v>
      </c>
      <c r="R2" s="2">
        <v>12500000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550</v>
      </c>
      <c r="C3" s="4">
        <f t="shared" ref="C3:C15" si="9">B3*1.2</f>
        <v>660</v>
      </c>
      <c r="D3" s="4">
        <f t="shared" si="2"/>
        <v>792</v>
      </c>
      <c r="E3" s="16">
        <f t="shared" si="3"/>
        <v>12000000</v>
      </c>
      <c r="F3" s="15">
        <f t="shared" si="4"/>
        <v>21818</v>
      </c>
      <c r="G3" s="10">
        <f t="shared" si="5"/>
        <v>18182</v>
      </c>
      <c r="H3" s="10">
        <f t="shared" si="6"/>
        <v>15152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550</v>
      </c>
      <c r="R3" s="2">
        <v>12000000</v>
      </c>
      <c r="S3" s="8"/>
      <c r="T3" s="8"/>
    </row>
    <row r="4" spans="1:23" x14ac:dyDescent="0.25">
      <c r="A4" s="4">
        <f t="shared" si="0"/>
        <v>0</v>
      </c>
      <c r="B4" s="4">
        <f t="shared" si="1"/>
        <v>420</v>
      </c>
      <c r="C4" s="4">
        <f t="shared" si="9"/>
        <v>504</v>
      </c>
      <c r="D4" s="4">
        <f t="shared" si="2"/>
        <v>604.79999999999995</v>
      </c>
      <c r="E4" s="16">
        <f t="shared" si="3"/>
        <v>12800000</v>
      </c>
      <c r="F4" s="10">
        <f t="shared" si="4"/>
        <v>30476</v>
      </c>
      <c r="G4" s="10">
        <f t="shared" si="5"/>
        <v>25397</v>
      </c>
      <c r="H4" s="10">
        <f t="shared" si="6"/>
        <v>21164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420</v>
      </c>
      <c r="R4" s="2">
        <v>12800000</v>
      </c>
      <c r="S4" s="8"/>
      <c r="T4" s="8"/>
    </row>
    <row r="5" spans="1:23" x14ac:dyDescent="0.25">
      <c r="A5" s="4">
        <f t="shared" si="0"/>
        <v>0</v>
      </c>
      <c r="B5" s="4">
        <f t="shared" si="1"/>
        <v>460</v>
      </c>
      <c r="C5" s="4">
        <f t="shared" si="9"/>
        <v>552</v>
      </c>
      <c r="D5" s="4">
        <f t="shared" si="2"/>
        <v>662.4</v>
      </c>
      <c r="E5" s="16">
        <f t="shared" si="3"/>
        <v>11000000</v>
      </c>
      <c r="F5" s="10">
        <f t="shared" si="4"/>
        <v>23913</v>
      </c>
      <c r="G5" s="10">
        <f t="shared" si="5"/>
        <v>19928</v>
      </c>
      <c r="H5" s="10">
        <f t="shared" si="6"/>
        <v>16606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460</v>
      </c>
      <c r="R5" s="2">
        <v>11000000</v>
      </c>
      <c r="S5" s="8"/>
      <c r="T5" s="8"/>
    </row>
    <row r="6" spans="1:23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16">
        <f t="shared" si="3"/>
        <v>10500000</v>
      </c>
      <c r="F6" s="10">
        <f t="shared" si="4"/>
        <v>23333</v>
      </c>
      <c r="G6" s="10">
        <f t="shared" si="5"/>
        <v>19444</v>
      </c>
      <c r="H6" s="10">
        <f t="shared" si="6"/>
        <v>16204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450</v>
      </c>
      <c r="R6" s="2">
        <v>10500000</v>
      </c>
      <c r="S6" s="8"/>
      <c r="T6" s="8"/>
    </row>
    <row r="7" spans="1:23" x14ac:dyDescent="0.25">
      <c r="A7" s="4">
        <f t="shared" si="0"/>
        <v>0</v>
      </c>
      <c r="B7" s="4">
        <f t="shared" si="1"/>
        <v>450</v>
      </c>
      <c r="C7" s="4">
        <f t="shared" si="9"/>
        <v>540</v>
      </c>
      <c r="D7" s="4">
        <f t="shared" si="2"/>
        <v>648</v>
      </c>
      <c r="E7" s="16">
        <f t="shared" si="3"/>
        <v>10000000</v>
      </c>
      <c r="F7" s="15">
        <f t="shared" si="4"/>
        <v>22222</v>
      </c>
      <c r="G7" s="10">
        <f t="shared" si="5"/>
        <v>18519</v>
      </c>
      <c r="H7" s="10">
        <f t="shared" si="6"/>
        <v>15432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450</v>
      </c>
      <c r="R7" s="2">
        <v>10000000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448.85880000000003</v>
      </c>
      <c r="C8" s="4">
        <f t="shared" si="9"/>
        <v>538.63056000000006</v>
      </c>
      <c r="D8" s="4">
        <f t="shared" si="2"/>
        <v>646.356672</v>
      </c>
      <c r="E8" s="16">
        <f t="shared" si="3"/>
        <v>8400000</v>
      </c>
      <c r="F8" s="15">
        <f t="shared" si="4"/>
        <v>18714</v>
      </c>
      <c r="G8" s="10">
        <f t="shared" si="5"/>
        <v>15595</v>
      </c>
      <c r="H8" s="10">
        <f t="shared" si="6"/>
        <v>12996</v>
      </c>
      <c r="I8" s="4" t="e">
        <f>#REF!</f>
        <v>#REF!</v>
      </c>
      <c r="J8" s="4" t="str">
        <f t="shared" si="7"/>
        <v>18.03.24</v>
      </c>
      <c r="O8">
        <v>0</v>
      </c>
      <c r="P8">
        <f t="shared" si="8"/>
        <v>0</v>
      </c>
      <c r="Q8">
        <f>41.7*10.764</f>
        <v>448.85880000000003</v>
      </c>
      <c r="R8" s="2">
        <v>8400000</v>
      </c>
      <c r="S8" s="8" t="s">
        <v>17</v>
      </c>
      <c r="T8" s="8"/>
      <c r="U8" s="2">
        <f>R8+420000+30000</f>
        <v>8850000</v>
      </c>
      <c r="V8">
        <f>U8*1.05</f>
        <v>9292500</v>
      </c>
      <c r="W8">
        <f>V8/Q8</f>
        <v>20702.501543915369</v>
      </c>
    </row>
    <row r="9" spans="1:23" x14ac:dyDescent="0.25">
      <c r="A9" s="4">
        <f t="shared" si="0"/>
        <v>0</v>
      </c>
      <c r="B9" s="4">
        <f t="shared" si="1"/>
        <v>710.42399999999998</v>
      </c>
      <c r="C9" s="4">
        <f t="shared" si="9"/>
        <v>852.50879999999995</v>
      </c>
      <c r="D9" s="4">
        <f t="shared" si="2"/>
        <v>1023.0105599999999</v>
      </c>
      <c r="E9" s="16">
        <f t="shared" si="3"/>
        <v>11000000</v>
      </c>
      <c r="F9" s="10">
        <f t="shared" si="4"/>
        <v>15484</v>
      </c>
      <c r="G9" s="10">
        <f t="shared" si="5"/>
        <v>12903</v>
      </c>
      <c r="H9" s="10">
        <f t="shared" si="6"/>
        <v>10753</v>
      </c>
      <c r="I9" s="4" t="e">
        <f>#REF!</f>
        <v>#REF!</v>
      </c>
      <c r="J9" s="4" t="str">
        <f t="shared" si="7"/>
        <v>28.11.23</v>
      </c>
      <c r="O9">
        <v>0</v>
      </c>
      <c r="P9">
        <f t="shared" si="8"/>
        <v>0</v>
      </c>
      <c r="Q9">
        <f>66*10.764</f>
        <v>710.42399999999998</v>
      </c>
      <c r="R9" s="2">
        <v>11000000</v>
      </c>
      <c r="S9" s="8" t="s">
        <v>18</v>
      </c>
      <c r="T9" s="8"/>
    </row>
    <row r="10" spans="1:23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ref="Q10:Q12" si="10">P10/1.2</f>
        <v>0</v>
      </c>
      <c r="R10" s="2">
        <v>0</v>
      </c>
      <c r="S10" s="8"/>
      <c r="T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449</v>
      </c>
      <c r="I18">
        <f>41.7*10.764</f>
        <v>448.85880000000003</v>
      </c>
    </row>
    <row r="19" spans="7:24" x14ac:dyDescent="0.25">
      <c r="G19" t="s">
        <v>15</v>
      </c>
      <c r="H19">
        <v>539</v>
      </c>
      <c r="I19">
        <f>50.04*10.764</f>
        <v>538.63055999999995</v>
      </c>
      <c r="J19">
        <f>I19/H18</f>
        <v>1.1996226280623608</v>
      </c>
    </row>
    <row r="20" spans="7:24" x14ac:dyDescent="0.25">
      <c r="G20" t="s">
        <v>25</v>
      </c>
      <c r="H20">
        <v>20500</v>
      </c>
    </row>
    <row r="21" spans="7:24" x14ac:dyDescent="0.25">
      <c r="G21" t="s">
        <v>16</v>
      </c>
      <c r="H21">
        <f>H20*H18</f>
        <v>9204500</v>
      </c>
    </row>
    <row r="22" spans="7:24" x14ac:dyDescent="0.25">
      <c r="G22" s="6"/>
      <c r="H22" s="6"/>
    </row>
    <row r="24" spans="7:24" x14ac:dyDescent="0.25">
      <c r="G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6400000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22</v>
      </c>
      <c r="H27">
        <v>320000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23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24</v>
      </c>
      <c r="H29">
        <f>SUM(H26:H28)</f>
        <v>6750000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2024-07-03T09:44:10Z</dcterms:modified>
</cp:coreProperties>
</file>