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Swarup Sunil Khaire\"/>
    </mc:Choice>
  </mc:AlternateContent>
  <xr:revisionPtr revIDLastSave="0" documentId="13_ncr:1_{7EEA2E6C-0FC8-4623-A3B7-F419ED80B3E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7" i="4" l="1"/>
  <c r="P8" i="4" l="1"/>
  <c r="O23" i="4" l="1"/>
  <c r="O24" i="4"/>
  <c r="P22" i="4"/>
  <c r="V7" i="4"/>
  <c r="U7" i="4"/>
  <c r="H22" i="4"/>
  <c r="I22" i="4" s="1"/>
  <c r="I20" i="4"/>
  <c r="H31" i="4"/>
  <c r="Q12" i="4" l="1"/>
  <c r="P12" i="4"/>
  <c r="P11" i="4"/>
  <c r="Q11" i="4" s="1"/>
  <c r="Q10" i="4"/>
  <c r="P9" i="4"/>
  <c r="Q7" i="4"/>
  <c r="Q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<sst xmlns="http://schemas.openxmlformats.org/spreadsheetml/2006/main" count="150" uniqueCount="27">
  <si>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</si>
  <si>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</si>
  <si>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</si>
  <si>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</si>
  <si>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</si>
  <si>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</si>
  <si>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</si>
  <si>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</si>
  <si>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</si>
  <si>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</si>
  <si>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</si>
  <si>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</si>
  <si>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</si>
  <si>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001, Ground Floor, Building No B1, Chandresh Galaxy No 4 CHSL, Village - Kolivali, Kalyan</t>
  </si>
  <si>
    <t>agreemetn  -18.06.24</t>
  </si>
  <si>
    <t>av</t>
  </si>
  <si>
    <t>sd</t>
  </si>
  <si>
    <t>rd</t>
  </si>
  <si>
    <t>bv</t>
  </si>
  <si>
    <t>bua</t>
  </si>
  <si>
    <t>oc - 2002</t>
  </si>
  <si>
    <t>rate</t>
  </si>
  <si>
    <t>fmv</t>
  </si>
  <si>
    <t>mca</t>
  </si>
  <si>
    <t>ls - 35 lakhs</t>
  </si>
  <si>
    <t>26.09.23</t>
  </si>
  <si>
    <t>01.03.23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</si>
</sst>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47</xdr:row>
      <xdr:rowOff>77396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85BBF9-B639-40B8-A192-19194E95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573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163224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76543-833D-4E29-8218-A9642531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07224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106066</xdr:colOff>
      <xdr:row>46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4904C-A23C-4709-AA5D-A6FC5827F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50066" cy="8573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47</xdr:row>
      <xdr:rowOff>163124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07C48A-B1E8-42A3-8EEC-66976305F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5E81E-93B5-4DA8-A94C-46334FC10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924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A2C0B4-3A58-47FC-9B78-E45D45388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439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97285-4C8D-4CC3-84FD-7702FCDC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163224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B72C9-6F19-465D-B149-5A4C2DF5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07224" cy="8049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344224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F51AA-2372-469F-AE73-08F102C33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88224" cy="8516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3" sqref="R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3.140625" customWidth="1"/>
    <col min="18" max="18" width="16" customWidth="1"/>
    <col min="19" max="19" width="6.28515625" customWidth="1"/>
    <col min="21" max="21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500</v>
      </c>
      <c r="C2" s="4">
        <f>B2*1.2</f>
        <v>600</v>
      </c>
      <c r="D2" s="4">
        <f t="shared" ref="D2:D13" si="2">C2*1.2</f>
        <v>720</v>
      </c>
      <c r="E2" s="5">
        <f t="shared" ref="E2:E13" si="3">R2</f>
        <v>4300000</v>
      </c>
      <c r="F2" s="10">
        <f t="shared" ref="F2:F13" si="4">ROUND((E2/B2),0)</f>
        <v>8600</v>
      </c>
      <c r="G2" s="10">
        <f t="shared" ref="G2:G13" si="5">ROUND((E2/C2),0)</f>
        <v>7167</v>
      </c>
      <c r="H2" s="10">
        <f t="shared" ref="H2:H13" si="6">ROUND((E2/D2),0)</f>
        <v>5972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500</v>
      </c>
      <c r="R2" s="2">
        <v>4300000</v>
      </c>
      <c r="S2" s="8"/>
      <c r="T2" s="8"/>
    </row>
    <row r="3" spans="1:23" x14ac:dyDescent="0.25">
      <c r="A3" s="4">
        <f t="shared" si="0"/>
        <v>0</v>
      </c>
      <c r="B3" s="4">
        <f t="shared" si="1"/>
        <v>429.16666666666669</v>
      </c>
      <c r="C3" s="4">
        <f t="shared" ref="C3:C15" si="9">B3*1.2</f>
        <v>515</v>
      </c>
      <c r="D3" s="4">
        <f t="shared" si="2"/>
        <v>618</v>
      </c>
      <c r="E3" s="5">
        <f t="shared" si="3"/>
        <v>4100000</v>
      </c>
      <c r="F3" s="10">
        <f t="shared" si="4"/>
        <v>9553</v>
      </c>
      <c r="G3" s="15">
        <f t="shared" si="5"/>
        <v>7961</v>
      </c>
      <c r="H3" s="10">
        <f t="shared" si="6"/>
        <v>6634</v>
      </c>
      <c r="I3" s="4" t="e">
        <f>#REF!</f>
        <v>#REF!</v>
      </c>
      <c r="J3" s="4">
        <f t="shared" si="7"/>
        <v>0</v>
      </c>
      <c r="O3">
        <v>0</v>
      </c>
      <c r="P3">
        <v>515</v>
      </c>
      <c r="Q3">
        <f t="shared" ref="Q3:Q12" si="10">P3/1.2</f>
        <v>429.16666666666669</v>
      </c>
      <c r="R3" s="2">
        <v>4100000</v>
      </c>
      <c r="S3" s="8"/>
      <c r="T3" s="8"/>
    </row>
    <row r="4" spans="1:23" x14ac:dyDescent="0.25">
      <c r="A4" s="4">
        <f t="shared" si="0"/>
        <v>0</v>
      </c>
      <c r="B4" s="4">
        <f t="shared" si="1"/>
        <v>624</v>
      </c>
      <c r="C4" s="4">
        <f t="shared" si="9"/>
        <v>748.8</v>
      </c>
      <c r="D4" s="4">
        <f t="shared" si="2"/>
        <v>898.56</v>
      </c>
      <c r="E4" s="5">
        <f t="shared" si="3"/>
        <v>4000000</v>
      </c>
      <c r="F4" s="10">
        <f t="shared" si="4"/>
        <v>6410</v>
      </c>
      <c r="G4" s="10">
        <f t="shared" si="5"/>
        <v>5342</v>
      </c>
      <c r="H4" s="10">
        <f t="shared" si="6"/>
        <v>4452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624</v>
      </c>
      <c r="R4" s="2">
        <v>4000000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620</v>
      </c>
      <c r="C5" s="4">
        <f t="shared" si="9"/>
        <v>744</v>
      </c>
      <c r="D5" s="4">
        <f t="shared" si="2"/>
        <v>892.8</v>
      </c>
      <c r="E5" s="5">
        <f t="shared" si="3"/>
        <v>4500000</v>
      </c>
      <c r="F5" s="10">
        <f t="shared" si="4"/>
        <v>7258</v>
      </c>
      <c r="G5" s="10">
        <f t="shared" si="5"/>
        <v>6048</v>
      </c>
      <c r="H5" s="10">
        <f t="shared" si="6"/>
        <v>5040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620</v>
      </c>
      <c r="R5" s="2">
        <v>4500000</v>
      </c>
      <c r="S5" s="8"/>
      <c r="T5" s="8"/>
    </row>
    <row r="6" spans="1:23" x14ac:dyDescent="0.25">
      <c r="A6" s="4">
        <f t="shared" si="0"/>
        <v>0</v>
      </c>
      <c r="B6" s="4">
        <f t="shared" si="1"/>
        <v>323.33333333333337</v>
      </c>
      <c r="C6" s="4">
        <f t="shared" si="9"/>
        <v>388.00000000000006</v>
      </c>
      <c r="D6" s="4">
        <f t="shared" si="2"/>
        <v>465.6</v>
      </c>
      <c r="E6" s="5">
        <f t="shared" si="3"/>
        <v>1870000</v>
      </c>
      <c r="F6" s="10">
        <f t="shared" si="4"/>
        <v>5784</v>
      </c>
      <c r="G6" s="10">
        <f t="shared" si="5"/>
        <v>4820</v>
      </c>
      <c r="H6" s="10">
        <f t="shared" si="6"/>
        <v>4016</v>
      </c>
      <c r="I6" s="4" t="e">
        <f>#REF!</f>
        <v>#REF!</v>
      </c>
      <c r="J6" s="4" t="str">
        <f t="shared" si="7"/>
        <v>26.09.23</v>
      </c>
      <c r="O6">
        <v>0</v>
      </c>
      <c r="P6">
        <v>388</v>
      </c>
      <c r="Q6">
        <f t="shared" si="10"/>
        <v>323.33333333333337</v>
      </c>
      <c r="R6" s="2">
        <v>1870000</v>
      </c>
      <c r="S6" s="8" t="s">
        <v>25</v>
      </c>
      <c r="T6" s="8"/>
    </row>
    <row r="7" spans="1:23" x14ac:dyDescent="0.25">
      <c r="A7" s="4">
        <f t="shared" si="0"/>
        <v>0</v>
      </c>
      <c r="B7" s="4">
        <f t="shared" si="1"/>
        <v>323.33333333333337</v>
      </c>
      <c r="C7" s="4">
        <f t="shared" si="9"/>
        <v>388.00000000000006</v>
      </c>
      <c r="D7" s="4">
        <f t="shared" si="2"/>
        <v>465.6</v>
      </c>
      <c r="E7" s="5">
        <f t="shared" si="3"/>
        <v>2000000</v>
      </c>
      <c r="F7" s="10">
        <f t="shared" si="4"/>
        <v>6186</v>
      </c>
      <c r="G7" s="15">
        <f t="shared" si="5"/>
        <v>5155</v>
      </c>
      <c r="H7" s="10">
        <f t="shared" si="6"/>
        <v>4296</v>
      </c>
      <c r="I7" s="4" t="e">
        <f>#REF!</f>
        <v>#REF!</v>
      </c>
      <c r="J7" s="4" t="str">
        <f t="shared" si="7"/>
        <v>01.03.23</v>
      </c>
      <c r="O7">
        <v>0</v>
      </c>
      <c r="P7">
        <v>388</v>
      </c>
      <c r="Q7">
        <f t="shared" si="10"/>
        <v>323.33333333333337</v>
      </c>
      <c r="R7" s="2">
        <v>2000000</v>
      </c>
      <c r="S7" s="8" t="s">
        <v>26</v>
      </c>
      <c r="T7" s="8"/>
      <c r="U7" s="2">
        <f>R7+140000+20000</f>
        <v>2160000</v>
      </c>
      <c r="V7">
        <f>U7/Q7</f>
        <v>6680.4123711340198</v>
      </c>
      <c r="W7">
        <f>V7*1.1</f>
        <v>7348.4536082474224</v>
      </c>
    </row>
    <row r="8" spans="1:23" x14ac:dyDescent="0.25">
      <c r="A8" s="4">
        <f t="shared" si="0"/>
        <v>0</v>
      </c>
      <c r="B8" s="4">
        <f t="shared" si="1"/>
        <v>454</v>
      </c>
      <c r="C8" s="4">
        <f t="shared" si="9"/>
        <v>544.79999999999995</v>
      </c>
      <c r="D8" s="4">
        <f t="shared" si="2"/>
        <v>653.75999999999988</v>
      </c>
      <c r="E8" s="5">
        <f t="shared" si="3"/>
        <v>4100000</v>
      </c>
      <c r="F8" s="10">
        <f t="shared" si="4"/>
        <v>9031</v>
      </c>
      <c r="G8" s="15">
        <f t="shared" si="5"/>
        <v>7526</v>
      </c>
      <c r="H8" s="10">
        <f t="shared" si="6"/>
        <v>6271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454</v>
      </c>
      <c r="R8" s="2">
        <v>4100000</v>
      </c>
      <c r="S8" s="8"/>
      <c r="T8" s="8"/>
    </row>
    <row r="9" spans="1:23" x14ac:dyDescent="0.25">
      <c r="A9" s="4">
        <f t="shared" si="0"/>
        <v>0</v>
      </c>
      <c r="B9" s="4">
        <f t="shared" si="1"/>
        <v>430</v>
      </c>
      <c r="C9" s="4">
        <f t="shared" si="9"/>
        <v>516</v>
      </c>
      <c r="D9" s="4">
        <f t="shared" si="2"/>
        <v>619.19999999999993</v>
      </c>
      <c r="E9" s="5">
        <f t="shared" si="3"/>
        <v>3596000</v>
      </c>
      <c r="F9" s="10">
        <f t="shared" si="4"/>
        <v>8363</v>
      </c>
      <c r="G9" s="10">
        <f t="shared" si="5"/>
        <v>6969</v>
      </c>
      <c r="H9" s="10">
        <f t="shared" si="6"/>
        <v>5807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430</v>
      </c>
      <c r="R9" s="2">
        <v>3596000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475</v>
      </c>
      <c r="C10" s="4">
        <f t="shared" si="9"/>
        <v>570</v>
      </c>
      <c r="D10" s="4">
        <f t="shared" si="2"/>
        <v>684</v>
      </c>
      <c r="E10" s="5">
        <f t="shared" si="3"/>
        <v>4800000</v>
      </c>
      <c r="F10" s="10">
        <f t="shared" si="4"/>
        <v>10105</v>
      </c>
      <c r="G10" s="10">
        <f t="shared" si="5"/>
        <v>8421</v>
      </c>
      <c r="H10" s="10">
        <f t="shared" si="6"/>
        <v>7018</v>
      </c>
      <c r="I10" s="4" t="e">
        <f>#REF!</f>
        <v>#REF!</v>
      </c>
      <c r="J10" s="4">
        <f t="shared" si="7"/>
        <v>0</v>
      </c>
      <c r="O10">
        <v>0</v>
      </c>
      <c r="P10">
        <v>570</v>
      </c>
      <c r="Q10">
        <f t="shared" si="10"/>
        <v>475</v>
      </c>
      <c r="R10" s="2">
        <v>4800000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20" spans="7:24" x14ac:dyDescent="0.25">
      <c r="G20" t="s">
        <v>19</v>
      </c>
      <c r="H20">
        <v>365</v>
      </c>
      <c r="I20">
        <f>33.9093*10.764</f>
        <v>364.99970519999999</v>
      </c>
    </row>
    <row r="21" spans="7:24" x14ac:dyDescent="0.25">
      <c r="G21" t="s">
        <v>21</v>
      </c>
      <c r="H21">
        <v>7000</v>
      </c>
    </row>
    <row r="22" spans="7:24" x14ac:dyDescent="0.25">
      <c r="G22" s="6" t="s">
        <v>22</v>
      </c>
      <c r="H22" s="6">
        <f>H21*H20</f>
        <v>2555000</v>
      </c>
      <c r="I22">
        <f>H22*90%</f>
        <v>2299500</v>
      </c>
      <c r="J22" t="s">
        <v>23</v>
      </c>
      <c r="N22">
        <v>274</v>
      </c>
      <c r="O22">
        <v>8000</v>
      </c>
      <c r="P22">
        <f>O22*N22</f>
        <v>2192000</v>
      </c>
    </row>
    <row r="23" spans="7:24" x14ac:dyDescent="0.25">
      <c r="J23" t="s">
        <v>24</v>
      </c>
      <c r="O23">
        <f>H20/N22</f>
        <v>1.332116788321168</v>
      </c>
    </row>
    <row r="24" spans="7:24" x14ac:dyDescent="0.25">
      <c r="O24">
        <f>N22*1.2</f>
        <v>328.8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15</v>
      </c>
      <c r="H28">
        <v>3500000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16</v>
      </c>
      <c r="H29">
        <v>245000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17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18</v>
      </c>
      <c r="H31">
        <f>SUM(H28:H30)</f>
        <v>3775000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2024-07-02T05:45:29Z</dcterms:modified>
</cp:coreProperties>
</file>