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Vijay Dattu Veer\"/>
    </mc:Choice>
  </mc:AlternateContent>
  <xr:revisionPtr revIDLastSave="0" documentId="13_ncr:1_{EDF71537-24BD-4667-9951-CF19D922068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3" i="4" l="1"/>
  <c r="Q9" i="4" l="1"/>
  <c r="S9" i="4"/>
  <c r="Q8" i="4"/>
  <c r="S8" i="4"/>
  <c r="Q7" i="4"/>
  <c r="S7" i="4"/>
  <c r="N21" i="4"/>
  <c r="J21" i="4"/>
  <c r="G23" i="4"/>
  <c r="G32" i="4"/>
  <c r="G21" i="4"/>
  <c r="H20" i="4"/>
  <c r="H19" i="4"/>
  <c r="H18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<sst xmlns="http://schemas.openxmlformats.org/spreadsheetml/2006/main" count="31" uniqueCount="27">
  <si>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</si>
  <si>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</si>
  <si>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</si>
  <si>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</si>
  <si>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</si>
  <si>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</si>
  <si>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</si>
  <si>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</si>
  <si>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</si>
  <si>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</si>
  <si>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</si>
  <si>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</si>
  <si>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</si>
  <si>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601, 6th floor, kumar prakruti, bhugaon, pune</t>
  </si>
  <si>
    <t>ca</t>
  </si>
  <si>
    <t>ex. Bal</t>
  </si>
  <si>
    <t>dry bal</t>
  </si>
  <si>
    <t>rate</t>
  </si>
  <si>
    <t>fmv</t>
  </si>
  <si>
    <t>agreement  - 12.06.24</t>
  </si>
  <si>
    <t>av</t>
  </si>
  <si>
    <t>sd</t>
  </si>
  <si>
    <t>rd</t>
  </si>
  <si>
    <t>bv</t>
  </si>
  <si>
    <t>bua</t>
  </si>
  <si>
    <t>30.04.24</t>
  </si>
  <si>
    <t>23.02.24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</si>
</sst>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545775</xdr:colOff>
      <xdr:row>11</xdr:row>
      <xdr:rowOff>104774</xdr:rowOff>
    </xdr:from>
    <xdr:to>
      <xdr:col>26</xdr:col>
      <xdr:colOff>286949</xdr:colOff>
      <xdr:row>39</xdr:row>
      <xdr:rowOff>153439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5B3FED-E9B9-4A46-AAE2-307FB912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3525" y="2771774"/>
          <a:ext cx="6208649" cy="5382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4F2FEC-C7C8-4AD6-8B20-38BC005B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353750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AC904E-D3D4-4C33-992F-79F37479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97750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325171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78CF2-03BC-42CD-94BF-291879734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69171" cy="848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477593</xdr:colOff>
      <xdr:row>47</xdr:row>
      <xdr:rowOff>77387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6400F4-78EE-4363-B772-C7BB893FC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21593" cy="8507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287066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4EA74-6A67-4DFE-B9CB-AF3A30245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31066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24F91-780E-4C37-BD19-FB42061D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95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A1F88-E571-4B04-8086-CB2EB6BF9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53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FCF46-A8CA-45DC-BA2A-2E362636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5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Q20" sqref="Q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773</v>
      </c>
      <c r="C2" s="4">
        <f>B2*1.2</f>
        <v>927.59999999999991</v>
      </c>
      <c r="D2" s="4">
        <f t="shared" ref="D2:D13" si="2">C2*1.2</f>
        <v>1113.1199999999999</v>
      </c>
      <c r="E2" s="5">
        <f t="shared" ref="E2:E13" si="3">R2</f>
        <v>7800000</v>
      </c>
      <c r="F2" s="15">
        <f t="shared" ref="F2:F13" si="4">ROUND((E2/B2),0)</f>
        <v>10091</v>
      </c>
      <c r="G2" s="10">
        <f t="shared" ref="G2:G13" si="5">ROUND((E2/C2),0)</f>
        <v>8409</v>
      </c>
      <c r="H2" s="10">
        <f t="shared" ref="H2:H13" si="6">ROUND((E2/D2),0)</f>
        <v>7007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773</v>
      </c>
      <c r="R2" s="2">
        <v>7800000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751</v>
      </c>
      <c r="C3" s="4">
        <f t="shared" ref="C3:C15" si="9">B3*1.2</f>
        <v>901.19999999999993</v>
      </c>
      <c r="D3" s="4">
        <f t="shared" si="2"/>
        <v>1081.4399999999998</v>
      </c>
      <c r="E3" s="5">
        <f t="shared" si="3"/>
        <v>7300000</v>
      </c>
      <c r="F3" s="10">
        <f t="shared" si="4"/>
        <v>9720</v>
      </c>
      <c r="G3" s="10">
        <f t="shared" si="5"/>
        <v>8100</v>
      </c>
      <c r="H3" s="10">
        <f t="shared" si="6"/>
        <v>6750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751</v>
      </c>
      <c r="R3" s="2">
        <v>7300000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702</v>
      </c>
      <c r="C4" s="4">
        <f t="shared" si="9"/>
        <v>842.4</v>
      </c>
      <c r="D4" s="4">
        <f t="shared" si="2"/>
        <v>1010.8799999999999</v>
      </c>
      <c r="E4" s="5">
        <f t="shared" si="3"/>
        <v>7100000</v>
      </c>
      <c r="F4" s="15">
        <f t="shared" si="4"/>
        <v>10114</v>
      </c>
      <c r="G4" s="10">
        <f t="shared" si="5"/>
        <v>8428</v>
      </c>
      <c r="H4" s="10">
        <f t="shared" si="6"/>
        <v>7024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702</v>
      </c>
      <c r="R4" s="2">
        <v>7100000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750</v>
      </c>
      <c r="C5" s="4">
        <f t="shared" si="9"/>
        <v>900</v>
      </c>
      <c r="D5" s="4">
        <f t="shared" si="2"/>
        <v>1080</v>
      </c>
      <c r="E5" s="5">
        <f t="shared" si="3"/>
        <v>7400000</v>
      </c>
      <c r="F5" s="10">
        <f t="shared" si="4"/>
        <v>9867</v>
      </c>
      <c r="G5" s="10">
        <f t="shared" si="5"/>
        <v>8222</v>
      </c>
      <c r="H5" s="10">
        <f t="shared" si="6"/>
        <v>6852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750</v>
      </c>
      <c r="R5" s="2">
        <v>7400000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705</v>
      </c>
      <c r="C6" s="4">
        <f t="shared" si="9"/>
        <v>846</v>
      </c>
      <c r="D6" s="4">
        <f t="shared" si="2"/>
        <v>1015.1999999999999</v>
      </c>
      <c r="E6" s="5">
        <f t="shared" si="3"/>
        <v>7500000</v>
      </c>
      <c r="F6" s="10">
        <f t="shared" si="4"/>
        <v>10638</v>
      </c>
      <c r="G6" s="10">
        <f t="shared" si="5"/>
        <v>8865</v>
      </c>
      <c r="H6" s="10">
        <f t="shared" si="6"/>
        <v>7388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705</v>
      </c>
      <c r="R6" s="2">
        <v>7500000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751.32719999999995</v>
      </c>
      <c r="C7" s="4">
        <f t="shared" si="9"/>
        <v>901.59263999999996</v>
      </c>
      <c r="D7" s="4">
        <f t="shared" si="2"/>
        <v>1081.9111679999999</v>
      </c>
      <c r="E7" s="5">
        <f t="shared" si="3"/>
        <v>6276300</v>
      </c>
      <c r="F7" s="10">
        <f t="shared" si="4"/>
        <v>8354</v>
      </c>
      <c r="G7" s="10">
        <f t="shared" si="5"/>
        <v>6961</v>
      </c>
      <c r="H7" s="10">
        <f t="shared" si="6"/>
        <v>5801</v>
      </c>
      <c r="I7" s="4" t="e">
        <f>#REF!</f>
        <v>#REF!</v>
      </c>
      <c r="J7" s="4">
        <f t="shared" si="7"/>
        <v>69.8</v>
      </c>
      <c r="O7">
        <v>0</v>
      </c>
      <c r="P7">
        <f t="shared" si="8"/>
        <v>0</v>
      </c>
      <c r="Q7">
        <f>S7*10.764</f>
        <v>751.32719999999995</v>
      </c>
      <c r="R7" s="2">
        <v>6276300</v>
      </c>
      <c r="S7" s="8">
        <f>60.5+7+2.3</f>
        <v>69.8</v>
      </c>
      <c r="T7" s="8" t="s">
        <v>25</v>
      </c>
    </row>
    <row r="8" spans="1:20" x14ac:dyDescent="0.25">
      <c r="A8" s="4">
        <f t="shared" si="0"/>
        <v>0</v>
      </c>
      <c r="B8" s="4">
        <f t="shared" si="1"/>
        <v>772.85519999999997</v>
      </c>
      <c r="C8" s="4">
        <f t="shared" si="9"/>
        <v>927.42623999999989</v>
      </c>
      <c r="D8" s="4">
        <f t="shared" si="2"/>
        <v>1112.9114879999997</v>
      </c>
      <c r="E8" s="5">
        <f t="shared" si="3"/>
        <v>6320500</v>
      </c>
      <c r="F8" s="10">
        <f t="shared" si="4"/>
        <v>8178</v>
      </c>
      <c r="G8" s="10">
        <f t="shared" si="5"/>
        <v>6815</v>
      </c>
      <c r="H8" s="10">
        <f t="shared" si="6"/>
        <v>5679</v>
      </c>
      <c r="I8" s="4" t="e">
        <f>#REF!</f>
        <v>#REF!</v>
      </c>
      <c r="J8" s="4">
        <f t="shared" si="7"/>
        <v>71.8</v>
      </c>
      <c r="O8">
        <v>0</v>
      </c>
      <c r="P8">
        <f t="shared" si="8"/>
        <v>0</v>
      </c>
      <c r="Q8">
        <f>S8*10.764</f>
        <v>772.85519999999997</v>
      </c>
      <c r="R8" s="2">
        <v>6320500</v>
      </c>
      <c r="S8" s="8">
        <f>61.5+2.1+8.2</f>
        <v>71.8</v>
      </c>
      <c r="T8" s="8" t="s">
        <v>25</v>
      </c>
    </row>
    <row r="9" spans="1:20" x14ac:dyDescent="0.25">
      <c r="A9" s="4">
        <f t="shared" si="0"/>
        <v>0</v>
      </c>
      <c r="B9" s="4">
        <f t="shared" si="1"/>
        <v>751.32719999999995</v>
      </c>
      <c r="C9" s="4">
        <f t="shared" si="9"/>
        <v>901.59263999999996</v>
      </c>
      <c r="D9" s="4">
        <f t="shared" si="2"/>
        <v>1081.9111679999999</v>
      </c>
      <c r="E9" s="5">
        <f t="shared" si="3"/>
        <v>6730500</v>
      </c>
      <c r="F9" s="15">
        <f t="shared" si="4"/>
        <v>8958</v>
      </c>
      <c r="G9" s="10">
        <f t="shared" si="5"/>
        <v>7465</v>
      </c>
      <c r="H9" s="10">
        <f t="shared" si="6"/>
        <v>6221</v>
      </c>
      <c r="I9" s="4" t="e">
        <f>#REF!</f>
        <v>#REF!</v>
      </c>
      <c r="J9" s="4">
        <f t="shared" si="7"/>
        <v>69.8</v>
      </c>
      <c r="O9">
        <v>0</v>
      </c>
      <c r="P9">
        <f t="shared" si="8"/>
        <v>0</v>
      </c>
      <c r="Q9">
        <f>S9*10.764</f>
        <v>751.32719999999995</v>
      </c>
      <c r="R9" s="2">
        <v>6730500</v>
      </c>
      <c r="S9" s="8">
        <f>60.5+7+2.3</f>
        <v>69.8</v>
      </c>
      <c r="T9" s="8" t="s">
        <v>26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662</v>
      </c>
      <c r="H18">
        <f>61.5*10.764</f>
        <v>661.98599999999999</v>
      </c>
    </row>
    <row r="19" spans="6:24" x14ac:dyDescent="0.25">
      <c r="F19" s="7" t="s">
        <v>15</v>
      </c>
      <c r="G19">
        <v>88</v>
      </c>
      <c r="H19">
        <f>8.2*10.764</f>
        <v>88.264799999999994</v>
      </c>
    </row>
    <row r="20" spans="6:24" x14ac:dyDescent="0.25">
      <c r="F20" s="7" t="s">
        <v>16</v>
      </c>
      <c r="G20">
        <v>23</v>
      </c>
      <c r="H20">
        <f>2.1*10.764</f>
        <v>22.604399999999998</v>
      </c>
    </row>
    <row r="21" spans="6:24" x14ac:dyDescent="0.25">
      <c r="G21">
        <f>SUM(G18:G20)</f>
        <v>773</v>
      </c>
      <c r="I21" t="s">
        <v>24</v>
      </c>
      <c r="J21">
        <f>67.65*10.764</f>
        <v>728.18460000000005</v>
      </c>
      <c r="N21">
        <f>J21/G18</f>
        <v>1.099976737160121</v>
      </c>
    </row>
    <row r="22" spans="6:24" x14ac:dyDescent="0.25">
      <c r="F22" s="7" t="s">
        <v>17</v>
      </c>
      <c r="G22" s="6">
        <v>9800</v>
      </c>
      <c r="H22" s="6"/>
    </row>
    <row r="23" spans="6:24" x14ac:dyDescent="0.25">
      <c r="F23" s="7" t="s">
        <v>18</v>
      </c>
      <c r="G23">
        <f>G22*G21</f>
        <v>7575400</v>
      </c>
      <c r="H23">
        <f>G23*80%</f>
        <v>6060320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19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20</v>
      </c>
      <c r="G29">
        <v>6276700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21</v>
      </c>
      <c r="G30">
        <v>376700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22</v>
      </c>
      <c r="G31">
        <v>30000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 t="s">
        <v>23</v>
      </c>
      <c r="G32">
        <f>SUM(G29:G31)</f>
        <v>6683400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2024-06-27T05:10:19Z</dcterms:modified>
</cp:coreProperties>
</file>