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Corporate Finance Branch (Fort)\Chemtrols Industries\O. no. 2 - Libra - andheri\"/>
    </mc:Choice>
  </mc:AlternateContent>
  <xr:revisionPtr revIDLastSave="0" documentId="13_ncr:1_{4EC452FB-0993-4102-97A9-7FBA90A7BD6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P7" i="4"/>
  <c r="Y27" i="4" l="1"/>
  <c r="X27" i="4"/>
  <c r="W27" i="4"/>
  <c r="I19" i="4" l="1"/>
  <c r="J19" i="4" s="1"/>
  <c r="J18" i="4" l="1"/>
  <c r="J20" i="4"/>
  <c r="J21" i="4" s="1"/>
  <c r="J31" i="4" l="1"/>
  <c r="J30" i="4"/>
  <c r="J29" i="4"/>
  <c r="J28" i="4"/>
  <c r="J26" i="4"/>
  <c r="Q12" i="4" l="1"/>
  <c r="P12" i="4"/>
  <c r="P11" i="4"/>
  <c r="Q11" i="4" s="1"/>
  <c r="P10" i="4"/>
  <c r="P9" i="4"/>
  <c r="Q9" i="4" s="1"/>
  <c r="P8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<sst xmlns="http://schemas.openxmlformats.org/spreadsheetml/2006/main" count="36" uniqueCount="32">
  <si>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</si>
  <si>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</si>
  <si>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</si>
  <si>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</si>
  <si>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</si>
  <si>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</si>
  <si>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</si>
  <si>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</si>
  <si>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</si>
  <si>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</si>
  <si>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</si>
  <si>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</si>
  <si>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</si>
  <si>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2nd Floor, Libra Building, Near Amar Hill Saki viharRoad, Tungwa Post Office, Village - Tungwa, Mumbai,</t>
  </si>
  <si>
    <t>Indenture 1 - pg no. 9</t>
  </si>
  <si>
    <t>bua</t>
  </si>
  <si>
    <t>rate</t>
  </si>
  <si>
    <t>fmv</t>
  </si>
  <si>
    <t>mca</t>
  </si>
  <si>
    <t>terrace</t>
  </si>
  <si>
    <t>office</t>
  </si>
  <si>
    <t>bal</t>
  </si>
  <si>
    <t>TOTAL</t>
  </si>
  <si>
    <t>19°07'03.7"N 72°53'27.9"E</t>
  </si>
  <si>
    <t>open terrace</t>
  </si>
  <si>
    <t>open land</t>
  </si>
  <si>
    <t>Open plot - reckoner * 3 times</t>
  </si>
  <si>
    <t>FSI 3</t>
  </si>
  <si>
    <t xml:space="preserve">Office </t>
  </si>
  <si>
    <t>sq ft</t>
  </si>
  <si>
    <t>27.05.24</t>
  </si>
  <si>
    <t>oc - 1986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</si>
</sst>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27</xdr:row>
      <xdr:rowOff>152400</xdr:rowOff>
    </xdr:from>
    <xdr:to>
      <xdr:col>34</xdr:col>
      <xdr:colOff>487527</xdr:colOff>
      <xdr:row>48</xdr:row>
      <xdr:rowOff>48169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5B9EE-193D-4345-B89E-9A2B99D6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5867400"/>
          <a:ext cx="12555702" cy="389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34</xdr:row>
      <xdr:rowOff>85725</xdr:rowOff>
    </xdr:from>
    <xdr:to>
      <xdr:col>14</xdr:col>
      <xdr:colOff>466725</xdr:colOff>
      <xdr:row>42</xdr:row>
      <xdr:rowOff>162148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0696CF-7FD8-46CF-B8AE-FA791FE5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7134225"/>
          <a:ext cx="7715250" cy="16004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334698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DC6C2-0827-4454-86AA-C22DB7EF3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78698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77572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3FD4C-66E1-40BC-8767-B24D2FBE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831172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325171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84CC5-B5AE-498B-AB8C-153AB791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69171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48DCC-C806-4902-80CC-6E8A0295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95DD3D-47D2-4C68-A19B-72118C9A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7"/>
  <sheetViews>
    <sheetView tabSelected="1" zoomScaleNormal="100" workbookViewId="0">
      <selection activeCell="N19" sqref="N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1000</v>
      </c>
      <c r="C2" s="4">
        <f>B2*1.2</f>
        <v>1200</v>
      </c>
      <c r="D2" s="4">
        <f t="shared" ref="D2:D13" si="2">C2*1.2</f>
        <v>1440</v>
      </c>
      <c r="E2" s="5">
        <f t="shared" ref="E2:E13" si="3">R2</f>
        <v>16000000</v>
      </c>
      <c r="F2" s="10">
        <f t="shared" ref="F2:F13" si="4">ROUND((E2/B2),0)</f>
        <v>16000</v>
      </c>
      <c r="G2" s="10">
        <f t="shared" ref="G2:G13" si="5">ROUND((E2/C2),0)</f>
        <v>13333</v>
      </c>
      <c r="H2" s="10">
        <f t="shared" ref="H2:H13" si="6">ROUND((E2/D2),0)</f>
        <v>11111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1000</v>
      </c>
      <c r="R2" s="2">
        <v>16000000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5">
        <f t="shared" si="3"/>
        <v>11000000</v>
      </c>
      <c r="F3" s="10">
        <f t="shared" si="4"/>
        <v>27500</v>
      </c>
      <c r="G3" s="10">
        <f t="shared" si="5"/>
        <v>22917</v>
      </c>
      <c r="H3" s="10">
        <f t="shared" si="6"/>
        <v>19097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400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1390</v>
      </c>
      <c r="C4" s="4">
        <f t="shared" si="9"/>
        <v>1668</v>
      </c>
      <c r="D4" s="4">
        <f t="shared" si="2"/>
        <v>2001.6</v>
      </c>
      <c r="E4" s="16">
        <f t="shared" si="3"/>
        <v>50000000</v>
      </c>
      <c r="F4" s="10">
        <f t="shared" si="4"/>
        <v>35971</v>
      </c>
      <c r="G4" s="15">
        <f t="shared" si="5"/>
        <v>29976</v>
      </c>
      <c r="H4" s="10">
        <f t="shared" si="6"/>
        <v>24980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1390</v>
      </c>
      <c r="R4" s="2">
        <v>50000000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1350</v>
      </c>
      <c r="C5" s="4">
        <f t="shared" si="9"/>
        <v>1620</v>
      </c>
      <c r="D5" s="4">
        <f t="shared" si="2"/>
        <v>1944</v>
      </c>
      <c r="E5" s="16">
        <f t="shared" si="3"/>
        <v>38000000</v>
      </c>
      <c r="F5" s="10">
        <f t="shared" si="4"/>
        <v>28148</v>
      </c>
      <c r="G5" s="15">
        <f t="shared" si="5"/>
        <v>23457</v>
      </c>
      <c r="H5" s="10">
        <f t="shared" si="6"/>
        <v>19547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1350</v>
      </c>
      <c r="R5" s="2">
        <v>38000000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908</v>
      </c>
      <c r="C6" s="4">
        <f t="shared" si="9"/>
        <v>1089.5999999999999</v>
      </c>
      <c r="D6" s="4">
        <f t="shared" si="2"/>
        <v>1307.5199999999998</v>
      </c>
      <c r="E6" s="16">
        <f t="shared" si="3"/>
        <v>17354700</v>
      </c>
      <c r="F6" s="10">
        <f t="shared" si="4"/>
        <v>19113</v>
      </c>
      <c r="G6" s="10">
        <f t="shared" si="5"/>
        <v>15928</v>
      </c>
      <c r="H6" s="10">
        <f t="shared" si="6"/>
        <v>13273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908</v>
      </c>
      <c r="R6" s="2">
        <v>17354700</v>
      </c>
      <c r="S6" s="8"/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16">
        <f t="shared" si="3"/>
        <v>16800000</v>
      </c>
      <c r="F7" s="10">
        <f t="shared" si="4"/>
        <v>22400</v>
      </c>
      <c r="G7" s="15">
        <f t="shared" si="5"/>
        <v>18667</v>
      </c>
      <c r="H7" s="10">
        <f t="shared" si="6"/>
        <v>15556</v>
      </c>
      <c r="I7" s="10" t="e">
        <f>#REF!</f>
        <v>#REF!</v>
      </c>
      <c r="J7" s="4" t="str">
        <f t="shared" si="7"/>
        <v>27.05.24</v>
      </c>
      <c r="O7">
        <v>0</v>
      </c>
      <c r="P7">
        <f t="shared" si="8"/>
        <v>0</v>
      </c>
      <c r="Q7">
        <v>750</v>
      </c>
      <c r="R7" s="2">
        <v>16800000</v>
      </c>
      <c r="S7" s="8" t="s">
        <v>30</v>
      </c>
      <c r="T7" s="8"/>
    </row>
    <row r="8" spans="1:20" x14ac:dyDescent="0.25">
      <c r="A8" s="4">
        <f t="shared" si="0"/>
        <v>0</v>
      </c>
      <c r="B8" s="4">
        <f t="shared" si="1"/>
        <v>1240</v>
      </c>
      <c r="C8" s="4">
        <f t="shared" si="9"/>
        <v>1488</v>
      </c>
      <c r="D8" s="4">
        <f t="shared" si="2"/>
        <v>1785.6</v>
      </c>
      <c r="E8" s="16">
        <f t="shared" si="3"/>
        <v>57500000</v>
      </c>
      <c r="F8" s="10">
        <f t="shared" si="4"/>
        <v>46371</v>
      </c>
      <c r="G8" s="10">
        <f t="shared" si="5"/>
        <v>38642</v>
      </c>
      <c r="H8" s="10">
        <f t="shared" si="6"/>
        <v>32202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1240</v>
      </c>
      <c r="R8" s="2">
        <v>57500000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437.5</v>
      </c>
      <c r="C9" s="4">
        <f t="shared" si="9"/>
        <v>525</v>
      </c>
      <c r="D9" s="4">
        <f t="shared" si="2"/>
        <v>630</v>
      </c>
      <c r="E9" s="16">
        <f t="shared" si="3"/>
        <v>18400000</v>
      </c>
      <c r="F9" s="10">
        <f t="shared" si="4"/>
        <v>42057</v>
      </c>
      <c r="G9" s="10">
        <f t="shared" si="5"/>
        <v>35048</v>
      </c>
      <c r="H9" s="10">
        <f t="shared" si="6"/>
        <v>29206</v>
      </c>
      <c r="I9" s="10" t="e">
        <f>#REF!</f>
        <v>#REF!</v>
      </c>
      <c r="J9" s="4">
        <f t="shared" si="7"/>
        <v>0</v>
      </c>
      <c r="O9">
        <v>630</v>
      </c>
      <c r="P9">
        <f t="shared" si="8"/>
        <v>525</v>
      </c>
      <c r="Q9">
        <f t="shared" ref="Q6:Q12" si="10">P9/1.2</f>
        <v>437.5</v>
      </c>
      <c r="R9" s="2">
        <v>18400000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6:25" x14ac:dyDescent="0.25">
      <c r="H17" t="s">
        <v>15</v>
      </c>
      <c r="I17" t="s">
        <v>16</v>
      </c>
      <c r="J17" t="s">
        <v>17</v>
      </c>
    </row>
    <row r="18" spans="6:25" x14ac:dyDescent="0.25">
      <c r="F18" s="7">
        <v>4872.83</v>
      </c>
      <c r="G18" t="s">
        <v>28</v>
      </c>
      <c r="H18">
        <v>4873</v>
      </c>
      <c r="I18">
        <v>25000</v>
      </c>
      <c r="J18">
        <f>I18*H18</f>
        <v>121825000</v>
      </c>
      <c r="P18" t="s">
        <v>23</v>
      </c>
    </row>
    <row r="19" spans="6:25" x14ac:dyDescent="0.25">
      <c r="G19" t="s">
        <v>24</v>
      </c>
      <c r="H19">
        <v>1831</v>
      </c>
      <c r="I19">
        <f>I18*40%</f>
        <v>10000</v>
      </c>
      <c r="J19">
        <f>I19*H19</f>
        <v>18310000</v>
      </c>
    </row>
    <row r="20" spans="6:25" x14ac:dyDescent="0.25">
      <c r="G20" t="s">
        <v>25</v>
      </c>
      <c r="H20">
        <v>580</v>
      </c>
      <c r="I20">
        <v>11600</v>
      </c>
      <c r="J20">
        <f>I20*H20</f>
        <v>6728000</v>
      </c>
    </row>
    <row r="21" spans="6:25" x14ac:dyDescent="0.25">
      <c r="G21" t="s">
        <v>17</v>
      </c>
      <c r="J21">
        <f>SUM(J18:J20)</f>
        <v>146863000</v>
      </c>
      <c r="T21" t="s">
        <v>14</v>
      </c>
    </row>
    <row r="23" spans="6:25" x14ac:dyDescent="0.25">
      <c r="G23" s="6"/>
      <c r="H23" s="6"/>
    </row>
    <row r="24" spans="6:25" x14ac:dyDescent="0.25">
      <c r="H24" t="s">
        <v>31</v>
      </c>
    </row>
    <row r="25" spans="6:25" x14ac:dyDescent="0.25">
      <c r="H25" t="s">
        <v>18</v>
      </c>
      <c r="P25" s="11"/>
      <c r="Q25" s="11"/>
      <c r="R25" s="13"/>
      <c r="T25" s="11"/>
      <c r="U25" s="11"/>
      <c r="V25" s="11"/>
      <c r="W25" s="11"/>
      <c r="X25" s="11"/>
    </row>
    <row r="26" spans="6:25" x14ac:dyDescent="0.25">
      <c r="G26" t="s">
        <v>20</v>
      </c>
      <c r="H26">
        <v>48.11</v>
      </c>
      <c r="I26">
        <v>95.38</v>
      </c>
      <c r="J26">
        <f>I26*H26</f>
        <v>4588.7317999999996</v>
      </c>
      <c r="P26" s="11"/>
      <c r="Q26" s="14"/>
      <c r="R26" s="14"/>
      <c r="T26" s="14"/>
      <c r="U26" s="14"/>
      <c r="V26" s="11"/>
      <c r="W26" s="11" t="s">
        <v>27</v>
      </c>
      <c r="X26" s="11" t="s">
        <v>29</v>
      </c>
    </row>
    <row r="27" spans="6:25" x14ac:dyDescent="0.25">
      <c r="J27">
        <v>47.27</v>
      </c>
      <c r="P27" s="11"/>
      <c r="Q27" s="11"/>
      <c r="S27" s="11"/>
      <c r="T27" s="11" t="s">
        <v>26</v>
      </c>
      <c r="U27" s="11"/>
      <c r="V27" s="11"/>
      <c r="W27" s="11">
        <f>104490*3</f>
        <v>313470</v>
      </c>
      <c r="X27" s="11">
        <f>W27/10.764</f>
        <v>29122.073578595318</v>
      </c>
      <c r="Y27">
        <f>X27*40%</f>
        <v>11648.829431438127</v>
      </c>
    </row>
    <row r="28" spans="6:25" x14ac:dyDescent="0.25">
      <c r="J28">
        <f>J27+J26</f>
        <v>4636.0018</v>
      </c>
      <c r="P28" s="11"/>
      <c r="Q28" s="11"/>
      <c r="R28" s="11"/>
      <c r="T28" s="11"/>
      <c r="U28" s="11"/>
      <c r="V28" s="11"/>
      <c r="W28" s="11"/>
      <c r="X28" s="11"/>
    </row>
    <row r="29" spans="6:25" x14ac:dyDescent="0.25">
      <c r="G29" t="s">
        <v>19</v>
      </c>
      <c r="H29">
        <v>32.75</v>
      </c>
      <c r="I29">
        <v>37.659999999999997</v>
      </c>
      <c r="J29">
        <f>I29*H29</f>
        <v>1233.3649999999998</v>
      </c>
      <c r="P29" s="11"/>
      <c r="Q29" s="11"/>
      <c r="R29" s="12"/>
      <c r="T29" s="12"/>
      <c r="U29" s="12"/>
      <c r="V29" s="11"/>
      <c r="W29" s="11"/>
      <c r="X29" s="11"/>
    </row>
    <row r="30" spans="6:25" x14ac:dyDescent="0.25">
      <c r="G30" t="s">
        <v>21</v>
      </c>
      <c r="H30">
        <v>38.56</v>
      </c>
      <c r="I30">
        <v>3.55</v>
      </c>
      <c r="J30">
        <f>I30*H30</f>
        <v>136.88800000000001</v>
      </c>
      <c r="P30" s="11"/>
      <c r="Q30" s="11"/>
      <c r="R30" s="11"/>
      <c r="T30" s="11"/>
      <c r="U30" s="11"/>
      <c r="V30" s="11"/>
      <c r="W30" s="11"/>
      <c r="X30" s="11"/>
    </row>
    <row r="31" spans="6:25" x14ac:dyDescent="0.25">
      <c r="I31" s="6" t="s">
        <v>22</v>
      </c>
      <c r="J31" s="6">
        <f>J30+J29+J28</f>
        <v>6006.2547999999997</v>
      </c>
      <c r="P31" s="11"/>
      <c r="Q31" s="11"/>
      <c r="R31" s="11"/>
      <c r="T31" s="11"/>
      <c r="U31" s="11"/>
      <c r="V31" s="11"/>
      <c r="W31" s="11"/>
      <c r="X31" s="11"/>
    </row>
    <row r="32" spans="6:25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2024-07-06T10:51:09Z</dcterms:modified>
</cp:coreProperties>
</file>