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P13" i="1"/>
  <c r="P12" i="1"/>
  <c r="P10" i="1"/>
  <c r="P9" i="1"/>
  <c r="P8" i="1"/>
  <c r="P19" i="1" l="1"/>
  <c r="P6" i="1"/>
  <c r="P4" i="1"/>
  <c r="P3" i="1"/>
  <c r="Q7" i="1"/>
  <c r="P16" i="1" l="1"/>
  <c r="O19" i="1"/>
  <c r="P18" i="1" l="1"/>
  <c r="P17" i="1"/>
  <c r="P20" i="1"/>
  <c r="O8" i="1"/>
  <c r="O9" i="1" s="1"/>
  <c r="O6" i="1"/>
  <c r="O4" i="1"/>
  <c r="O3" i="1"/>
  <c r="O12" i="1" s="1"/>
  <c r="T3" i="1"/>
  <c r="Q4" i="1"/>
  <c r="N19" i="1"/>
  <c r="N8" i="1"/>
  <c r="N9" i="1" s="1"/>
  <c r="N6" i="1"/>
  <c r="N4" i="1"/>
  <c r="N3" i="1"/>
  <c r="N12" i="1" s="1"/>
  <c r="O10" i="1" l="1"/>
  <c r="O11" i="1" s="1"/>
  <c r="O13" i="1"/>
  <c r="O16" i="1" s="1"/>
  <c r="N10" i="1"/>
  <c r="N11" i="1" s="1"/>
  <c r="N13" i="1" s="1"/>
  <c r="N16" i="1" s="1"/>
  <c r="O20" i="1" l="1"/>
  <c r="O18" i="1"/>
  <c r="O17" i="1"/>
  <c r="N17" i="1"/>
  <c r="N20" i="1"/>
  <c r="N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<sst xmlns="http://schemas.openxmlformats.org/spreadsheetml/2006/main" count="19" uniqueCount="18">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</sst>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U21"/>
  <sheetViews>
    <sheetView tabSelected="1" workbookViewId="0">
      <selection activeCell="R9" sqref="R9"/>
    </sheetView>
  </sheetViews>
  <sheetFormatPr defaultRowHeight="15" x14ac:dyDescent="0.25"/>
  <cols>
    <col min="8" max="8" width="10" bestFit="1" customWidth="1"/>
    <col min="9" max="9" width="11.5703125" bestFit="1" customWidth="1"/>
    <col min="13" max="13" width="19.5703125" bestFit="1" customWidth="1"/>
    <col min="14" max="15" width="13.7109375" hidden="1" customWidth="1"/>
    <col min="16" max="16" width="13.7109375" bestFit="1" customWidth="1"/>
  </cols>
  <sheetData>
    <row r="1" spans="8:21" ht="16.5" x14ac:dyDescent="0.3">
      <c r="M1" s="1" t="s">
        <v>0</v>
      </c>
      <c r="N1" s="2">
        <v>42000</v>
      </c>
      <c r="O1" s="2">
        <v>35500</v>
      </c>
      <c r="P1" s="2">
        <v>35400</v>
      </c>
    </row>
    <row r="2" spans="8:21" ht="33" x14ac:dyDescent="0.3">
      <c r="M2" s="3" t="s">
        <v>1</v>
      </c>
      <c r="N2" s="2">
        <v>3000</v>
      </c>
      <c r="O2" s="2">
        <v>3000</v>
      </c>
      <c r="P2" s="2">
        <v>3000</v>
      </c>
      <c r="Q2">
        <v>2024</v>
      </c>
      <c r="T2">
        <v>417</v>
      </c>
    </row>
    <row r="3" spans="8:21" ht="16.5" x14ac:dyDescent="0.3">
      <c r="M3" s="1" t="s">
        <v>2</v>
      </c>
      <c r="N3" s="2">
        <f>N1-N2</f>
        <v>39000</v>
      </c>
      <c r="O3" s="2">
        <f>O1-O2</f>
        <v>32500</v>
      </c>
      <c r="P3" s="2">
        <f>P1-P2</f>
        <v>32400</v>
      </c>
      <c r="Q3">
        <v>1982</v>
      </c>
      <c r="T3">
        <f>T2*1.2</f>
        <v>500.4</v>
      </c>
    </row>
    <row r="4" spans="8:21" ht="16.5" x14ac:dyDescent="0.3">
      <c r="M4" s="1" t="s">
        <v>3</v>
      </c>
      <c r="N4" s="2">
        <f>N2*1</f>
        <v>3000</v>
      </c>
      <c r="O4" s="2">
        <f>O2*1</f>
        <v>3000</v>
      </c>
      <c r="P4" s="2">
        <f>P2*1</f>
        <v>3000</v>
      </c>
      <c r="Q4">
        <f>Q2-Q3</f>
        <v>42</v>
      </c>
    </row>
    <row r="5" spans="8:21" ht="16.5" x14ac:dyDescent="0.3">
      <c r="M5" s="1" t="s">
        <v>4</v>
      </c>
      <c r="N5" s="4">
        <v>43</v>
      </c>
      <c r="O5" s="4">
        <v>42</v>
      </c>
      <c r="P5" s="4">
        <v>42</v>
      </c>
    </row>
    <row r="6" spans="8:21" ht="16.5" x14ac:dyDescent="0.3">
      <c r="M6" s="1" t="s">
        <v>5</v>
      </c>
      <c r="N6" s="4">
        <f>N7-N5</f>
        <v>17</v>
      </c>
      <c r="O6" s="4">
        <f>O7-O5</f>
        <v>18</v>
      </c>
      <c r="P6" s="4">
        <f>P7-P5</f>
        <v>23</v>
      </c>
      <c r="U6">
        <v>65</v>
      </c>
    </row>
    <row r="7" spans="8:21" ht="16.5" x14ac:dyDescent="0.3">
      <c r="M7" s="1" t="s">
        <v>6</v>
      </c>
      <c r="N7" s="4">
        <v>60</v>
      </c>
      <c r="O7" s="4">
        <v>60</v>
      </c>
      <c r="P7" s="4">
        <v>65</v>
      </c>
      <c r="Q7">
        <f>65-42</f>
        <v>23</v>
      </c>
      <c r="U7">
        <f>U6-42</f>
        <v>23</v>
      </c>
    </row>
    <row r="8" spans="8:21" ht="33" x14ac:dyDescent="0.3">
      <c r="M8" s="3" t="s">
        <v>7</v>
      </c>
      <c r="N8" s="4">
        <f>90*N5/N7</f>
        <v>64.5</v>
      </c>
      <c r="O8" s="4">
        <f>90*O5/O7</f>
        <v>63</v>
      </c>
      <c r="P8" s="4">
        <f>90*P5/P7</f>
        <v>58.153846153846153</v>
      </c>
    </row>
    <row r="9" spans="8:21" ht="16.5" x14ac:dyDescent="0.3">
      <c r="M9" s="1"/>
      <c r="N9" s="5">
        <f>N8%</f>
        <v>0.64500000000000002</v>
      </c>
      <c r="O9" s="5">
        <f>O8%</f>
        <v>0.63</v>
      </c>
      <c r="P9" s="5">
        <f>P8%</f>
        <v>0.58153846153846156</v>
      </c>
    </row>
    <row r="10" spans="8:21" ht="16.5" x14ac:dyDescent="0.3">
      <c r="M10" s="1" t="s">
        <v>8</v>
      </c>
      <c r="N10" s="2">
        <f>N4*N9</f>
        <v>1935</v>
      </c>
      <c r="O10" s="2">
        <f>O4*O9</f>
        <v>1890</v>
      </c>
      <c r="P10" s="2">
        <f>P4*P9</f>
        <v>1744.6153846153848</v>
      </c>
    </row>
    <row r="11" spans="8:21" ht="16.5" x14ac:dyDescent="0.3">
      <c r="M11" s="1" t="s">
        <v>9</v>
      </c>
      <c r="N11" s="2">
        <f>N4-N10</f>
        <v>1065</v>
      </c>
      <c r="O11" s="2">
        <f>O4-O10</f>
        <v>1110</v>
      </c>
      <c r="P11" s="2">
        <v>1255</v>
      </c>
    </row>
    <row r="12" spans="8:21" ht="16.5" x14ac:dyDescent="0.3">
      <c r="M12" s="1" t="s">
        <v>2</v>
      </c>
      <c r="N12" s="2">
        <f>N3</f>
        <v>39000</v>
      </c>
      <c r="O12" s="2">
        <f>O3</f>
        <v>32500</v>
      </c>
      <c r="P12" s="2">
        <f>P3</f>
        <v>32400</v>
      </c>
    </row>
    <row r="13" spans="8:21" ht="16.5" x14ac:dyDescent="0.3">
      <c r="M13" s="1" t="s">
        <v>10</v>
      </c>
      <c r="N13" s="2">
        <f>N12+N11</f>
        <v>40065</v>
      </c>
      <c r="O13" s="2">
        <f>O12+O11</f>
        <v>33610</v>
      </c>
      <c r="P13" s="2">
        <f>P12+P11</f>
        <v>33655</v>
      </c>
    </row>
    <row r="14" spans="8:21" ht="16.5" x14ac:dyDescent="0.3">
      <c r="M14" s="1"/>
      <c r="N14" s="4"/>
      <c r="O14" s="4"/>
      <c r="P14" s="4"/>
    </row>
    <row r="15" spans="8:21" ht="16.5" x14ac:dyDescent="0.3">
      <c r="M15" s="6" t="s">
        <v>11</v>
      </c>
      <c r="N15" s="7">
        <v>417</v>
      </c>
      <c r="O15" s="7">
        <v>500</v>
      </c>
      <c r="P15" s="7">
        <v>500</v>
      </c>
    </row>
    <row r="16" spans="8:21" ht="16.5" x14ac:dyDescent="0.3">
      <c r="H16" s="14"/>
      <c r="I16" s="14"/>
      <c r="M16" s="6" t="s">
        <v>12</v>
      </c>
      <c r="N16" s="8">
        <f>N13*N15</f>
        <v>16707105</v>
      </c>
      <c r="O16" s="8">
        <f>O13*O15</f>
        <v>16805000</v>
      </c>
      <c r="P16" s="8">
        <f>P13*P15</f>
        <v>16827500</v>
      </c>
    </row>
    <row r="17" spans="13:16" ht="16.5" x14ac:dyDescent="0.3">
      <c r="M17" s="9" t="s">
        <v>13</v>
      </c>
      <c r="N17" s="10">
        <f>N16*90%</f>
        <v>15036394.5</v>
      </c>
      <c r="O17" s="10">
        <f>O16*90%</f>
        <v>15124500</v>
      </c>
      <c r="P17" s="10">
        <f>P16*90%</f>
        <v>15144750</v>
      </c>
    </row>
    <row r="18" spans="13:16" ht="16.5" x14ac:dyDescent="0.3">
      <c r="M18" s="9" t="s">
        <v>14</v>
      </c>
      <c r="N18" s="10">
        <f>N16*80%</f>
        <v>13365684</v>
      </c>
      <c r="O18" s="10">
        <f>O16*80%</f>
        <v>13444000</v>
      </c>
      <c r="P18" s="10">
        <f>P16*80%</f>
        <v>13462000</v>
      </c>
    </row>
    <row r="19" spans="13:16" ht="16.5" x14ac:dyDescent="0.3">
      <c r="M19" s="9" t="s">
        <v>15</v>
      </c>
      <c r="N19" s="10">
        <f>333.6*N2</f>
        <v>1000800.0000000001</v>
      </c>
      <c r="O19" s="10">
        <f>500*O2</f>
        <v>1500000</v>
      </c>
      <c r="P19" s="10">
        <f>500*P2</f>
        <v>1500000</v>
      </c>
    </row>
    <row r="20" spans="13:16" ht="16.5" x14ac:dyDescent="0.3">
      <c r="M20" s="11" t="s">
        <v>16</v>
      </c>
      <c r="N20" s="10">
        <f>N16*0.025/12</f>
        <v>34806.46875</v>
      </c>
      <c r="O20" s="10">
        <f>O16*0.025/12</f>
        <v>35010.416666666664</v>
      </c>
      <c r="P20" s="10">
        <f>P16*0.025/12</f>
        <v>35057.291666666664</v>
      </c>
    </row>
    <row r="21" spans="13:16" ht="16.5" x14ac:dyDescent="0.3">
      <c r="M21" s="12" t="s">
        <v>17</v>
      </c>
      <c r="N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2024-05-27T10:01:39Z</dcterms:modified>
</cp:coreProperties>
</file>