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Sion\Arvind Gajanan Shendge\"/>
    </mc:Choice>
  </mc:AlternateContent>
  <xr:revisionPtr revIDLastSave="0" documentId="13_ncr:1_{6AD0DB04-1339-427D-9AA0-A0DF68C93424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Q34" i="4" l="1"/>
  <c r="Q35" i="4" l="1"/>
  <c r="Q36" i="4" s="1"/>
  <c r="R32" i="4"/>
  <c r="R31" i="4"/>
  <c r="R30" i="4"/>
  <c r="R29" i="4"/>
  <c r="J19" i="4" l="1"/>
  <c r="Q14" i="4"/>
  <c r="P9" i="4" l="1"/>
  <c r="T7" i="4"/>
  <c r="Q7" i="4"/>
  <c r="T3" i="4"/>
  <c r="U3" i="4" s="1"/>
  <c r="V3" i="4" s="1"/>
  <c r="Q2" i="4"/>
  <c r="H21" i="4"/>
  <c r="U7" i="4" l="1"/>
  <c r="P12" i="4"/>
  <c r="P11" i="4"/>
  <c r="P10" i="4"/>
  <c r="Q9" i="4"/>
  <c r="Q8" i="4"/>
  <c r="P7" i="4"/>
  <c r="Q6" i="4"/>
  <c r="P5" i="4"/>
  <c r="Q4" i="4"/>
  <c r="P3" i="4"/>
  <c r="Q3" i="4" s="1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<sst xmlns="http://schemas.openxmlformats.org/spreadsheetml/2006/main" count="37" uniqueCount="34">
  <si>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</si>
  <si>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</si>
  <si>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</si>
  <si>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</si>
  <si>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</si>
  <si>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</si>
  <si>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</si>
  <si>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</si>
  <si>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</si>
  <si>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</si>
  <si>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</si>
  <si>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</si>
  <si>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</si>
  <si>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504, 5th Floor, Neelkanth Corner CHSL, Plot No. 2, Sector 2, Village - Sanpada, Sanpada,</t>
  </si>
  <si>
    <t>previous report  = 2017</t>
  </si>
  <si>
    <t>oc- 2003</t>
  </si>
  <si>
    <t>sbua</t>
  </si>
  <si>
    <t>rate</t>
  </si>
  <si>
    <t>fmv</t>
  </si>
  <si>
    <t>02.03.24</t>
  </si>
  <si>
    <t>12.10.21</t>
  </si>
  <si>
    <t>10.05.24</t>
  </si>
  <si>
    <t>1.5 to 1.6 cr</t>
  </si>
  <si>
    <t>mca</t>
  </si>
  <si>
    <t>weightage remark</t>
  </si>
  <si>
    <t>bed</t>
  </si>
  <si>
    <t>cb</t>
  </si>
  <si>
    <t>to</t>
  </si>
  <si>
    <t xml:space="preserve">terrace at down </t>
  </si>
  <si>
    <t>total mca</t>
  </si>
  <si>
    <t xml:space="preserve">terrace at down level </t>
  </si>
  <si>
    <t>658 including down level terrace)</t>
  </si>
  <si>
    <t>Terrace at upper level</t>
  </si>
  <si>
    <t>Terrace at down level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</si>
</sst>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8"/>
      <color theme="1"/>
      <name val="Arial Narrow"/>
      <family val="2"/>
    </font>
    <font>
      <sz val="18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2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43" fontId="0" fillId="0" borderId="0" xfId="1" applyFont="1"/>
    <xf numFmtId="4" fontId="0" fillId="3" borderId="0" xfId="0" applyNumberFormat="1" applyFill="1"/>
    <xf numFmtId="0" fontId="1" fillId="2" borderId="0" xfId="0" applyFont="1" applyFill="1"/>
    <xf numFmtId="0" fontId="3" fillId="0" borderId="0" xfId="0" applyFont="1"/>
    <xf numFmtId="0" fontId="0" fillId="2" borderId="0" xfId="0" applyFont="1" applyFill="1" applyAlignment="1">
      <alignment horizontal="center" vertical="center"/>
    </xf>
    <xf numFmtId="0" fontId="0" fillId="2" borderId="0" xfId="0" applyFont="1" applyFill="1"/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495300</xdr:colOff>
      <xdr:row>2</xdr:row>
      <xdr:rowOff>165263</xdr:rowOff>
    </xdr:from>
    <xdr:to>
      <xdr:col>28</xdr:col>
      <xdr:colOff>296337</xdr:colOff>
      <xdr:row>20</xdr:row>
      <xdr:rowOff>143649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29F999-69DA-491E-90A9-0DAEADFEF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15875" y="1117763"/>
          <a:ext cx="4677837" cy="3407386"/>
        </a:xfrm>
        <a:prstGeom prst="rect">
          <a:avLst/>
        </a:prstGeom>
      </xdr:spPr>
    </xdr:pic>
    <xdr:clientData/>
  </xdr:twoCellAnchor>
  <xdr:twoCellAnchor>
    <xdr:from>
      <xdr:col>2</xdr:col>
      <xdr:colOff>485775</xdr:colOff>
      <xdr:row>39</xdr:row>
      <xdr:rowOff>114300</xdr:rowOff>
    </xdr:from>
    <xdr:to>
      <xdr:col>5</xdr:col>
      <xdr:colOff>495300</xdr:colOff>
      <xdr:row>58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55C6A97-DF57-4CAB-A3CE-524702CA8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9363075"/>
          <a:ext cx="2714625" cy="36195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47625</xdr:colOff>
      <xdr:row>39</xdr:row>
      <xdr:rowOff>85725</xdr:rowOff>
    </xdr:from>
    <xdr:to>
      <xdr:col>14</xdr:col>
      <xdr:colOff>257175</xdr:colOff>
      <xdr:row>57</xdr:row>
      <xdr:rowOff>171450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0055465-6965-42A6-9A59-71D0E8E3E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9334500"/>
          <a:ext cx="2714625" cy="36195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296592</xdr:colOff>
      <xdr:row>41</xdr:row>
      <xdr:rowOff>20116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A64FC5-9018-47BA-AACD-82EB13935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40592" cy="764011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144171</xdr:colOff>
      <xdr:row>42</xdr:row>
      <xdr:rowOff>134459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874F3E-589B-4FBD-9BDE-03FA382C9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288171" cy="794495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16</xdr:col>
      <xdr:colOff>144171</xdr:colOff>
      <xdr:row>46</xdr:row>
      <xdr:rowOff>58328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6AF573-A4DE-43A3-8386-7F625BEF6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9288171" cy="844032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134645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44588A-56D3-4675-8478-CCBB0DFFF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278645" cy="864038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420435</xdr:colOff>
      <xdr:row>45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CCF469-0F9F-48CF-8475-3BE6906F3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564435" cy="8630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248961</xdr:colOff>
      <xdr:row>47</xdr:row>
      <xdr:rowOff>153607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BDAEC2-1087-4B04-BCC8-BC057AEF9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92961" cy="8649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419100</xdr:colOff>
      <xdr:row>46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15496A-8232-429C-8569-D5D5AAEC7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097500" cy="77628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268013</xdr:colOff>
      <xdr:row>46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87344A-3AF6-4005-9FC3-49534244C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412013" cy="85927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268013</xdr:colOff>
      <xdr:row>47</xdr:row>
      <xdr:rowOff>153598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83067F-842A-42CC-A268-9E4165000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12013" cy="85832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419100</xdr:colOff>
      <xdr:row>45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DFBC83-0B98-47C6-856E-92ECBE1D4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97500" cy="7410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419100</xdr:colOff>
      <xdr:row>39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F6D8274-22A5-4A25-9C9F-006F48B6F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97500" cy="75723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40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B20801-B143-484F-A9D2-92088B616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5723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220382</xdr:colOff>
      <xdr:row>46</xdr:row>
      <xdr:rowOff>10723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CFD3CA-0C0E-4235-B1A0-28BA2E9D7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64382" cy="8583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0"/>
  <sheetViews>
    <sheetView tabSelected="1" topLeftCell="A25" zoomScaleNormal="100" workbookViewId="0">
      <selection activeCell="R54" sqref="R5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12.42578125" customWidth="1"/>
    <col min="17" max="17" width="10.7109375" customWidth="1"/>
    <col min="18" max="18" width="16" customWidth="1"/>
    <col min="19" max="19" width="9" customWidth="1"/>
    <col min="20" max="20" width="13.4257812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508.33333333333337</v>
      </c>
      <c r="C2" s="4">
        <f>B2*1.2</f>
        <v>610</v>
      </c>
      <c r="D2" s="4">
        <f t="shared" ref="D2:D13" si="2">C2*1.2</f>
        <v>732</v>
      </c>
      <c r="E2" s="5">
        <f t="shared" ref="E2:E13" si="3">R2</f>
        <v>7076000</v>
      </c>
      <c r="F2" s="10">
        <f t="shared" ref="F2:F13" si="4">ROUND((E2/B2),0)</f>
        <v>13920</v>
      </c>
      <c r="G2" s="10">
        <f t="shared" ref="G2:G13" si="5">ROUND((E2/C2),0)</f>
        <v>11600</v>
      </c>
      <c r="H2" s="10">
        <f t="shared" ref="H2:H13" si="6">ROUND((E2/D2),0)</f>
        <v>9667</v>
      </c>
      <c r="I2" s="4" t="e">
        <f>#REF!</f>
        <v>#REF!</v>
      </c>
      <c r="J2" s="4">
        <f t="shared" ref="J2:J13" si="7">S2</f>
        <v>0</v>
      </c>
      <c r="O2">
        <v>0</v>
      </c>
      <c r="P2">
        <v>610</v>
      </c>
      <c r="Q2">
        <f t="shared" ref="Q2:Q9" si="8">P2/1.2</f>
        <v>508.33333333333337</v>
      </c>
      <c r="R2" s="15">
        <v>7076000</v>
      </c>
      <c r="S2" s="8"/>
      <c r="T2" s="8"/>
    </row>
    <row r="3" spans="1:22" x14ac:dyDescent="0.25">
      <c r="A3" s="4">
        <f t="shared" si="0"/>
        <v>0</v>
      </c>
      <c r="B3" s="4">
        <f t="shared" si="1"/>
        <v>405.5555555555556</v>
      </c>
      <c r="C3" s="4">
        <f t="shared" ref="C3:C15" si="9">B3*1.2</f>
        <v>486.66666666666669</v>
      </c>
      <c r="D3" s="4">
        <f t="shared" si="2"/>
        <v>584</v>
      </c>
      <c r="E3" s="5">
        <f t="shared" si="3"/>
        <v>6000000</v>
      </c>
      <c r="F3" s="10">
        <f t="shared" si="4"/>
        <v>14795</v>
      </c>
      <c r="G3" s="10">
        <f t="shared" si="5"/>
        <v>12329</v>
      </c>
      <c r="H3" s="17">
        <f t="shared" si="6"/>
        <v>10274</v>
      </c>
      <c r="I3" s="4" t="e">
        <f>#REF!</f>
        <v>#REF!</v>
      </c>
      <c r="J3" s="4" t="str">
        <f t="shared" si="7"/>
        <v>02.03.24</v>
      </c>
      <c r="O3">
        <v>584</v>
      </c>
      <c r="P3">
        <f t="shared" ref="P3:P12" si="10">O3/1.2</f>
        <v>486.66666666666669</v>
      </c>
      <c r="Q3">
        <f t="shared" si="8"/>
        <v>405.5555555555556</v>
      </c>
      <c r="R3" s="2">
        <v>6000000</v>
      </c>
      <c r="S3" s="8" t="s">
        <v>19</v>
      </c>
      <c r="T3" s="16">
        <f>R3+300000+30000</f>
        <v>6330000</v>
      </c>
      <c r="U3">
        <f>T3/O3</f>
        <v>10839.04109589041</v>
      </c>
      <c r="V3">
        <f>U3*1.2</f>
        <v>13006.849315068492</v>
      </c>
    </row>
    <row r="4" spans="1:22" x14ac:dyDescent="0.25">
      <c r="A4" s="4">
        <f t="shared" si="0"/>
        <v>0</v>
      </c>
      <c r="B4" s="4">
        <f t="shared" si="1"/>
        <v>533.33333333333337</v>
      </c>
      <c r="C4" s="4">
        <f t="shared" si="9"/>
        <v>640</v>
      </c>
      <c r="D4" s="4">
        <f t="shared" si="2"/>
        <v>768</v>
      </c>
      <c r="E4" s="5">
        <f t="shared" si="3"/>
        <v>9408000</v>
      </c>
      <c r="F4" s="10">
        <f t="shared" si="4"/>
        <v>17640</v>
      </c>
      <c r="G4" s="10">
        <f t="shared" si="5"/>
        <v>14700</v>
      </c>
      <c r="H4" s="10">
        <f t="shared" si="6"/>
        <v>12250</v>
      </c>
      <c r="I4" s="4" t="e">
        <f>#REF!</f>
        <v>#REF!</v>
      </c>
      <c r="J4" s="4">
        <f t="shared" si="7"/>
        <v>0</v>
      </c>
      <c r="O4">
        <v>0</v>
      </c>
      <c r="P4">
        <v>640</v>
      </c>
      <c r="Q4">
        <f t="shared" si="8"/>
        <v>533.33333333333337</v>
      </c>
      <c r="R4" s="2">
        <v>9408000</v>
      </c>
      <c r="S4" s="8"/>
      <c r="T4" s="8"/>
    </row>
    <row r="5" spans="1:22" x14ac:dyDescent="0.25">
      <c r="A5" s="4">
        <f t="shared" si="0"/>
        <v>0</v>
      </c>
      <c r="B5" s="4">
        <f t="shared" si="1"/>
        <v>950</v>
      </c>
      <c r="C5" s="4">
        <f t="shared" si="9"/>
        <v>1140</v>
      </c>
      <c r="D5" s="4">
        <f t="shared" si="2"/>
        <v>1368</v>
      </c>
      <c r="E5" s="5">
        <f t="shared" si="3"/>
        <v>29000000</v>
      </c>
      <c r="F5" s="10">
        <f t="shared" si="4"/>
        <v>30526</v>
      </c>
      <c r="G5" s="10">
        <f t="shared" si="5"/>
        <v>25439</v>
      </c>
      <c r="H5" s="10">
        <f t="shared" si="6"/>
        <v>21199</v>
      </c>
      <c r="I5" s="4" t="e">
        <f>#REF!</f>
        <v>#REF!</v>
      </c>
      <c r="J5" s="4">
        <f t="shared" si="7"/>
        <v>0</v>
      </c>
      <c r="O5">
        <v>0</v>
      </c>
      <c r="P5">
        <f t="shared" si="10"/>
        <v>0</v>
      </c>
      <c r="Q5">
        <v>950</v>
      </c>
      <c r="R5" s="2">
        <v>29000000</v>
      </c>
      <c r="S5" s="8"/>
      <c r="T5" s="8"/>
    </row>
    <row r="6" spans="1:22" x14ac:dyDescent="0.25">
      <c r="A6" s="4">
        <f t="shared" si="0"/>
        <v>0</v>
      </c>
      <c r="B6" s="4">
        <f t="shared" si="1"/>
        <v>693.33333333333337</v>
      </c>
      <c r="C6" s="4">
        <f t="shared" si="9"/>
        <v>832</v>
      </c>
      <c r="D6" s="4">
        <f t="shared" si="2"/>
        <v>998.4</v>
      </c>
      <c r="E6" s="5">
        <f t="shared" si="3"/>
        <v>7500000</v>
      </c>
      <c r="F6" s="10">
        <f t="shared" si="4"/>
        <v>10817</v>
      </c>
      <c r="G6" s="10">
        <f t="shared" si="5"/>
        <v>9014</v>
      </c>
      <c r="H6" s="10">
        <f t="shared" si="6"/>
        <v>7512</v>
      </c>
      <c r="I6" s="4" t="e">
        <f>#REF!</f>
        <v>#REF!</v>
      </c>
      <c r="J6" s="4" t="str">
        <f t="shared" si="7"/>
        <v>10.05.24</v>
      </c>
      <c r="O6">
        <v>0</v>
      </c>
      <c r="P6">
        <v>832</v>
      </c>
      <c r="Q6">
        <f t="shared" si="8"/>
        <v>693.33333333333337</v>
      </c>
      <c r="R6" s="2">
        <v>7500000</v>
      </c>
      <c r="S6" s="8" t="s">
        <v>21</v>
      </c>
      <c r="T6" s="8"/>
    </row>
    <row r="7" spans="1:22" x14ac:dyDescent="0.25">
      <c r="A7" s="4">
        <f t="shared" si="0"/>
        <v>0</v>
      </c>
      <c r="B7" s="4">
        <f t="shared" si="1"/>
        <v>753.4799999999999</v>
      </c>
      <c r="C7" s="4">
        <f t="shared" si="9"/>
        <v>904.17599999999982</v>
      </c>
      <c r="D7" s="4">
        <f t="shared" si="2"/>
        <v>1085.0111999999997</v>
      </c>
      <c r="E7" s="5">
        <f t="shared" si="3"/>
        <v>11000000</v>
      </c>
      <c r="F7" s="10">
        <f t="shared" si="4"/>
        <v>14599</v>
      </c>
      <c r="G7" s="10">
        <f t="shared" si="5"/>
        <v>12166</v>
      </c>
      <c r="H7" s="10">
        <f t="shared" si="6"/>
        <v>10138</v>
      </c>
      <c r="I7" s="4" t="e">
        <f>#REF!</f>
        <v>#REF!</v>
      </c>
      <c r="J7" s="4" t="str">
        <f t="shared" si="7"/>
        <v>12.10.21</v>
      </c>
      <c r="O7">
        <v>0</v>
      </c>
      <c r="P7">
        <f t="shared" si="10"/>
        <v>0</v>
      </c>
      <c r="Q7">
        <f>70*10.764</f>
        <v>753.4799999999999</v>
      </c>
      <c r="R7" s="2">
        <v>11000000</v>
      </c>
      <c r="S7" s="8" t="s">
        <v>20</v>
      </c>
      <c r="T7" s="16">
        <f>R7+660000+30000</f>
        <v>11690000</v>
      </c>
      <c r="U7">
        <f>T7/Q7</f>
        <v>15514.67855815682</v>
      </c>
    </row>
    <row r="8" spans="1:22" x14ac:dyDescent="0.25">
      <c r="A8" s="4">
        <f t="shared" si="0"/>
        <v>0</v>
      </c>
      <c r="B8" s="4">
        <f t="shared" si="1"/>
        <v>426.66666666666669</v>
      </c>
      <c r="C8" s="4">
        <f t="shared" si="9"/>
        <v>512</v>
      </c>
      <c r="D8" s="4">
        <f t="shared" si="2"/>
        <v>614.4</v>
      </c>
      <c r="E8" s="5">
        <f t="shared" si="3"/>
        <v>4000000</v>
      </c>
      <c r="F8" s="10">
        <f t="shared" si="4"/>
        <v>9375</v>
      </c>
      <c r="G8" s="10">
        <f t="shared" si="5"/>
        <v>7813</v>
      </c>
      <c r="H8" s="10">
        <f t="shared" si="6"/>
        <v>6510</v>
      </c>
      <c r="I8" s="4" t="e">
        <f>#REF!</f>
        <v>#REF!</v>
      </c>
      <c r="J8" s="4">
        <f t="shared" si="7"/>
        <v>0</v>
      </c>
      <c r="O8">
        <v>0</v>
      </c>
      <c r="P8">
        <v>512</v>
      </c>
      <c r="Q8">
        <f t="shared" si="8"/>
        <v>426.66666666666669</v>
      </c>
      <c r="R8" s="2">
        <v>4000000</v>
      </c>
      <c r="S8" s="8"/>
      <c r="T8" s="8"/>
    </row>
    <row r="9" spans="1:22" x14ac:dyDescent="0.25">
      <c r="A9" s="4">
        <f t="shared" si="0"/>
        <v>0</v>
      </c>
      <c r="B9" s="4">
        <f t="shared" si="1"/>
        <v>305.5555555555556</v>
      </c>
      <c r="C9" s="4">
        <f t="shared" si="9"/>
        <v>366.66666666666669</v>
      </c>
      <c r="D9" s="4">
        <f t="shared" si="2"/>
        <v>440</v>
      </c>
      <c r="E9" s="5">
        <f t="shared" si="3"/>
        <v>7500000</v>
      </c>
      <c r="F9" s="10">
        <f t="shared" si="4"/>
        <v>24545</v>
      </c>
      <c r="G9" s="10">
        <f t="shared" si="5"/>
        <v>20455</v>
      </c>
      <c r="H9" s="17">
        <f t="shared" si="6"/>
        <v>17045</v>
      </c>
      <c r="I9" s="4" t="e">
        <f>#REF!</f>
        <v>#REF!</v>
      </c>
      <c r="J9" s="4">
        <f t="shared" si="7"/>
        <v>0</v>
      </c>
      <c r="O9">
        <v>440</v>
      </c>
      <c r="P9">
        <f t="shared" si="10"/>
        <v>366.66666666666669</v>
      </c>
      <c r="Q9">
        <f t="shared" si="8"/>
        <v>305.5555555555556</v>
      </c>
      <c r="R9" s="2">
        <v>7500000</v>
      </c>
      <c r="S9" s="8"/>
      <c r="T9" s="8"/>
    </row>
    <row r="10" spans="1:22" x14ac:dyDescent="0.25">
      <c r="A10" s="4">
        <f t="shared" si="0"/>
        <v>0</v>
      </c>
      <c r="B10" s="4">
        <f t="shared" si="1"/>
        <v>450</v>
      </c>
      <c r="C10" s="4">
        <f t="shared" si="9"/>
        <v>540</v>
      </c>
      <c r="D10" s="4">
        <f t="shared" si="2"/>
        <v>648</v>
      </c>
      <c r="E10" s="5">
        <f t="shared" si="3"/>
        <v>8500000</v>
      </c>
      <c r="F10" s="10">
        <f t="shared" si="4"/>
        <v>18889</v>
      </c>
      <c r="G10" s="10">
        <f t="shared" si="5"/>
        <v>15741</v>
      </c>
      <c r="H10" s="10">
        <f t="shared" si="6"/>
        <v>13117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v>450</v>
      </c>
      <c r="R10" s="2">
        <v>8500000</v>
      </c>
      <c r="S10" s="8"/>
      <c r="T10" s="8"/>
    </row>
    <row r="11" spans="1:22" x14ac:dyDescent="0.25">
      <c r="A11" s="4">
        <f t="shared" si="0"/>
        <v>0</v>
      </c>
      <c r="B11" s="4">
        <f t="shared" si="1"/>
        <v>375</v>
      </c>
      <c r="C11" s="4">
        <f t="shared" si="9"/>
        <v>450</v>
      </c>
      <c r="D11" s="4">
        <f t="shared" si="2"/>
        <v>540</v>
      </c>
      <c r="E11" s="5">
        <f t="shared" si="3"/>
        <v>8000000</v>
      </c>
      <c r="F11" s="10">
        <f t="shared" si="4"/>
        <v>21333</v>
      </c>
      <c r="G11" s="10">
        <f t="shared" si="5"/>
        <v>17778</v>
      </c>
      <c r="H11" s="10">
        <f t="shared" si="6"/>
        <v>14815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v>375</v>
      </c>
      <c r="R11" s="2">
        <v>8000000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395</v>
      </c>
      <c r="C12" s="4">
        <f t="shared" si="9"/>
        <v>474</v>
      </c>
      <c r="D12" s="4">
        <f t="shared" si="2"/>
        <v>568.79999999999995</v>
      </c>
      <c r="E12" s="5">
        <f t="shared" si="3"/>
        <v>8500000</v>
      </c>
      <c r="F12" s="10">
        <f t="shared" si="4"/>
        <v>21519</v>
      </c>
      <c r="G12" s="10">
        <f t="shared" si="5"/>
        <v>17932</v>
      </c>
      <c r="H12" s="10">
        <f t="shared" si="6"/>
        <v>14944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v>395</v>
      </c>
      <c r="R12" s="2">
        <v>8500000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590.27777777777783</v>
      </c>
      <c r="C13" s="4">
        <f t="shared" si="9"/>
        <v>708.33333333333337</v>
      </c>
      <c r="D13" s="4">
        <f t="shared" si="2"/>
        <v>850</v>
      </c>
      <c r="E13" s="5">
        <f t="shared" si="3"/>
        <v>16500000</v>
      </c>
      <c r="F13" s="10">
        <f t="shared" si="4"/>
        <v>27953</v>
      </c>
      <c r="G13" s="10">
        <f t="shared" si="5"/>
        <v>23294</v>
      </c>
      <c r="H13" s="17">
        <f t="shared" si="6"/>
        <v>19412</v>
      </c>
      <c r="I13" s="4" t="e">
        <f>#REF!</f>
        <v>#REF!</v>
      </c>
      <c r="J13" s="4">
        <f t="shared" si="7"/>
        <v>0</v>
      </c>
      <c r="O13">
        <v>850</v>
      </c>
      <c r="P13">
        <f t="shared" ref="P13" si="11">O13/1.2</f>
        <v>708.33333333333337</v>
      </c>
      <c r="Q13">
        <f t="shared" ref="Q13" si="12">P13/1.2</f>
        <v>590.27777777777783</v>
      </c>
      <c r="R13" s="2">
        <v>16500000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875</v>
      </c>
      <c r="C14" s="4">
        <f t="shared" si="9"/>
        <v>1050</v>
      </c>
      <c r="D14" s="4">
        <f t="shared" ref="D14:D15" si="13">C14*1.2</f>
        <v>1260</v>
      </c>
      <c r="E14" s="5">
        <f t="shared" ref="E14:E15" si="14">R14</f>
        <v>19500000</v>
      </c>
      <c r="F14" s="10">
        <f t="shared" ref="F14:F15" si="15">ROUND((E14/B14),0)</f>
        <v>22286</v>
      </c>
      <c r="G14" s="10">
        <f t="shared" ref="G14:G15" si="16">ROUND((E14/C14),0)</f>
        <v>18571</v>
      </c>
      <c r="H14" s="4">
        <f t="shared" ref="H14:H15" si="17">ROUND((E14/D14),0)</f>
        <v>15476</v>
      </c>
      <c r="I14" s="4" t="e">
        <f>#REF!</f>
        <v>#REF!</v>
      </c>
      <c r="J14" s="4">
        <f t="shared" ref="J14:J15" si="18">S14</f>
        <v>0</v>
      </c>
      <c r="O14">
        <v>0</v>
      </c>
      <c r="P14">
        <v>1050</v>
      </c>
      <c r="Q14">
        <f t="shared" ref="Q14:Q15" si="19">P14/1.2</f>
        <v>875</v>
      </c>
      <c r="R14" s="2">
        <v>19500000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ref="P15" si="20">O15/1.2</f>
        <v>0</v>
      </c>
      <c r="Q15">
        <f t="shared" si="19"/>
        <v>0</v>
      </c>
      <c r="R15" s="2">
        <v>0</v>
      </c>
      <c r="S15" s="8"/>
      <c r="T15" s="8"/>
    </row>
    <row r="17" spans="7:24" x14ac:dyDescent="0.25">
      <c r="G17" t="s">
        <v>13</v>
      </c>
    </row>
    <row r="19" spans="7:24" x14ac:dyDescent="0.25">
      <c r="G19" t="s">
        <v>16</v>
      </c>
      <c r="H19">
        <v>674</v>
      </c>
      <c r="J19">
        <f>H19/1.3</f>
        <v>518.46153846153845</v>
      </c>
      <c r="R19" t="s">
        <v>14</v>
      </c>
    </row>
    <row r="20" spans="7:24" x14ac:dyDescent="0.25">
      <c r="G20" t="s">
        <v>17</v>
      </c>
      <c r="H20">
        <v>16000</v>
      </c>
    </row>
    <row r="21" spans="7:24" x14ac:dyDescent="0.25">
      <c r="G21" t="s">
        <v>18</v>
      </c>
      <c r="H21">
        <f>H20*H19</f>
        <v>10784000</v>
      </c>
    </row>
    <row r="22" spans="7:24" x14ac:dyDescent="0.25">
      <c r="G22" s="6"/>
      <c r="H22" s="6"/>
    </row>
    <row r="23" spans="7:24" x14ac:dyDescent="0.25">
      <c r="I23" s="18" t="s">
        <v>24</v>
      </c>
    </row>
    <row r="24" spans="7:24" x14ac:dyDescent="0.25">
      <c r="G24" t="s">
        <v>22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15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O27" t="s">
        <v>23</v>
      </c>
      <c r="P27" t="s">
        <v>31</v>
      </c>
      <c r="T27" s="11"/>
      <c r="U27" s="11"/>
      <c r="V27" s="11"/>
      <c r="W27" s="11"/>
      <c r="X27" s="11"/>
    </row>
    <row r="28" spans="7:24" x14ac:dyDescent="0.25">
      <c r="O28" s="18" t="s">
        <v>30</v>
      </c>
      <c r="P28" s="11"/>
      <c r="Q28" s="11"/>
      <c r="R28" s="13"/>
      <c r="T28" s="12"/>
      <c r="U28" s="12"/>
      <c r="V28" s="11"/>
      <c r="W28" s="11"/>
      <c r="X28" s="11"/>
    </row>
    <row r="29" spans="7:24" x14ac:dyDescent="0.25">
      <c r="O29" t="s">
        <v>25</v>
      </c>
      <c r="P29" s="11">
        <v>8.33</v>
      </c>
      <c r="Q29" s="19">
        <v>16.48</v>
      </c>
      <c r="R29" s="19">
        <f>Q29*P29</f>
        <v>137.2784</v>
      </c>
      <c r="T29" s="11"/>
      <c r="U29" s="11"/>
      <c r="V29" s="11"/>
      <c r="W29" s="11"/>
      <c r="X29" s="11"/>
    </row>
    <row r="30" spans="7:24" x14ac:dyDescent="0.25">
      <c r="O30" t="s">
        <v>26</v>
      </c>
      <c r="P30" s="11">
        <v>2</v>
      </c>
      <c r="Q30" s="20">
        <v>6</v>
      </c>
      <c r="R30" s="19">
        <f t="shared" ref="R30:R31" si="21">Q30*P30</f>
        <v>12</v>
      </c>
      <c r="T30" s="11"/>
      <c r="U30" s="11"/>
      <c r="V30" s="11"/>
      <c r="W30" s="11"/>
      <c r="X30" s="11"/>
    </row>
    <row r="31" spans="7:24" x14ac:dyDescent="0.25">
      <c r="O31" t="s">
        <v>27</v>
      </c>
      <c r="P31" s="11">
        <v>4.75</v>
      </c>
      <c r="Q31" s="20">
        <v>7.5</v>
      </c>
      <c r="R31" s="19">
        <f t="shared" si="21"/>
        <v>35.625</v>
      </c>
      <c r="T31" s="11"/>
      <c r="U31" s="11"/>
      <c r="V31" s="11"/>
      <c r="W31" s="11"/>
      <c r="X31" s="11"/>
    </row>
    <row r="32" spans="7:24" x14ac:dyDescent="0.25">
      <c r="P32" s="11"/>
      <c r="Q32" s="20"/>
      <c r="R32" s="12">
        <f>SUM(R29:R31)</f>
        <v>184.9034</v>
      </c>
      <c r="S32" s="6"/>
      <c r="T32" s="11"/>
      <c r="U32" s="11"/>
      <c r="V32" s="11"/>
      <c r="W32" s="11"/>
      <c r="X32" s="11"/>
    </row>
    <row r="33" spans="4:24" x14ac:dyDescent="0.25">
      <c r="O33" t="s">
        <v>28</v>
      </c>
      <c r="P33" s="11"/>
      <c r="Q33" s="11"/>
      <c r="R33" s="11"/>
      <c r="S33" s="6"/>
      <c r="T33" s="11"/>
      <c r="U33" s="11"/>
      <c r="V33" s="11"/>
      <c r="W33" s="11"/>
      <c r="X33" s="11"/>
    </row>
    <row r="34" spans="4:24" x14ac:dyDescent="0.25">
      <c r="O34">
        <v>16.88</v>
      </c>
      <c r="P34" s="11">
        <v>13.75</v>
      </c>
      <c r="Q34" s="11">
        <f>P34*O34</f>
        <v>232.1</v>
      </c>
      <c r="R34" s="11"/>
      <c r="S34" s="6"/>
      <c r="T34" s="11"/>
      <c r="U34" s="11"/>
      <c r="V34" s="11"/>
      <c r="W34" s="11"/>
      <c r="X34" s="11"/>
    </row>
    <row r="35" spans="4:24" x14ac:dyDescent="0.25">
      <c r="O35">
        <v>4.9400000000000004</v>
      </c>
      <c r="P35" s="11">
        <v>13.66</v>
      </c>
      <c r="Q35" s="12">
        <f>P35*O35</f>
        <v>67.480400000000003</v>
      </c>
      <c r="R35" s="11"/>
    </row>
    <row r="36" spans="4:24" x14ac:dyDescent="0.25">
      <c r="P36" s="11"/>
      <c r="Q36" s="12">
        <f>Q35+Q34</f>
        <v>299.5804</v>
      </c>
      <c r="R36" s="11"/>
      <c r="T36" s="6"/>
    </row>
    <row r="37" spans="4:24" x14ac:dyDescent="0.25">
      <c r="P37" s="11" t="s">
        <v>29</v>
      </c>
      <c r="Q37" s="12"/>
      <c r="R37" s="11"/>
      <c r="S37" s="6"/>
    </row>
    <row r="39" spans="4:24" ht="23.25" x14ac:dyDescent="0.25">
      <c r="D39" s="21" t="s">
        <v>32</v>
      </c>
      <c r="I39" s="21" t="s">
        <v>33</v>
      </c>
    </row>
    <row r="40" spans="4:24" ht="23.25" x14ac:dyDescent="0.25">
      <c r="D40" s="22"/>
      <c r="I40" s="22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8C584-A206-48A7-9DA5-EBF850F3D26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2024-06-26T12:02:25Z</dcterms:modified>
</cp:coreProperties>
</file>