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Varun Arcade Branch Union MSME First Branch (UMFB)\Sheetal S. Mehta\"/>
    </mc:Choice>
  </mc:AlternateContent>
  <xr:revisionPtr revIDLastSave="0" documentId="13_ncr:1_{E74CAAFB-126B-46C3-80BA-4AE43CF4B0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H21" i="4"/>
  <c r="O26" i="4" l="1"/>
  <c r="O25" i="4"/>
  <c r="W3" i="4"/>
  <c r="V3" i="4"/>
  <c r="U3" i="4"/>
  <c r="W2" i="4"/>
  <c r="V2" i="4"/>
  <c r="U2" i="4"/>
  <c r="O23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<sst xmlns="http://schemas.openxmlformats.org/spreadsheetml/2006/main" count="58" uniqueCount="26">
  <si>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</si>
  <si>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</si>
  <si>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</si>
  <si>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</si>
  <si>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</si>
  <si>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</si>
  <si>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</si>
  <si>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</si>
  <si>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</si>
  <si>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</si>
  <si>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</si>
  <si>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</si>
  <si>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</si>
  <si>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1601, 16th Floor, Moksh Mahal, P.K. Road, Village - Nahur, Taluka - Kurla, District - Mumbai, Mulund West, PIN Code - 400 080</t>
  </si>
  <si>
    <t>agreement  - 2007 - 53.70 lakhs</t>
  </si>
  <si>
    <t>ca</t>
  </si>
  <si>
    <t>rate</t>
  </si>
  <si>
    <t>fmv'</t>
  </si>
  <si>
    <t>Allot Ltr - 2007</t>
  </si>
  <si>
    <t>mca</t>
  </si>
  <si>
    <t>db</t>
  </si>
  <si>
    <t>bal</t>
  </si>
  <si>
    <t>22000 to 24000 on ca</t>
  </si>
  <si>
    <t>22.05.23</t>
  </si>
  <si>
    <t>10.03.23</t>
  </si>
  <si>
    <t>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</si>
</sst>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605E8-F247-47D1-9F40-15081534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E263C-6C93-47B2-912F-4E598901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600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2A343-CCEB-4AC9-8544-19B6D83C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67861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76D343-16E4-4B72-AC4F-5D46336C4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334698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76290-FD75-44FA-9D8D-37B24312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78698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2" sqref="G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1190</v>
      </c>
      <c r="C2" s="4">
        <f>B2*1.2</f>
        <v>1428</v>
      </c>
      <c r="D2" s="4">
        <f t="shared" ref="D2:D13" si="2">C2*1.2</f>
        <v>1713.6</v>
      </c>
      <c r="E2" s="5">
        <f t="shared" ref="E2:E13" si="3">R2</f>
        <v>20700000</v>
      </c>
      <c r="F2" s="10">
        <f t="shared" ref="F2:F13" si="4">ROUND((E2/B2),0)</f>
        <v>17395</v>
      </c>
      <c r="G2" s="10">
        <f t="shared" ref="G2:G13" si="5">ROUND((E2/C2),0)</f>
        <v>14496</v>
      </c>
      <c r="H2" s="10">
        <f t="shared" ref="H2:H13" si="6">ROUND((E2/D2),0)</f>
        <v>12080</v>
      </c>
      <c r="I2" s="4" t="e">
        <f>#REF!</f>
        <v>#REF!</v>
      </c>
      <c r="J2" s="4">
        <f t="shared" ref="J2:J13" si="7">S2</f>
        <v>17</v>
      </c>
      <c r="O2">
        <v>0</v>
      </c>
      <c r="P2">
        <f t="shared" ref="P2:P12" si="8">O2/1.2</f>
        <v>0</v>
      </c>
      <c r="Q2">
        <v>1190</v>
      </c>
      <c r="R2" s="2">
        <v>20700000</v>
      </c>
      <c r="S2" s="8">
        <v>17</v>
      </c>
      <c r="T2" s="8" t="s">
        <v>23</v>
      </c>
      <c r="U2" s="2">
        <f>R2+1242000+30000</f>
        <v>21972000</v>
      </c>
      <c r="V2">
        <f>U2/Q2</f>
        <v>18463.865546218487</v>
      </c>
      <c r="W2">
        <f>V2*1.05</f>
        <v>19387.058823529413</v>
      </c>
    </row>
    <row r="3" spans="1:23" x14ac:dyDescent="0.25">
      <c r="A3" s="4">
        <f t="shared" si="0"/>
        <v>0</v>
      </c>
      <c r="B3" s="4">
        <f t="shared" si="1"/>
        <v>1216</v>
      </c>
      <c r="C3" s="4">
        <f t="shared" ref="C3:C15" si="9">B3*1.2</f>
        <v>1459.2</v>
      </c>
      <c r="D3" s="4">
        <f t="shared" si="2"/>
        <v>1751.04</v>
      </c>
      <c r="E3" s="5">
        <f t="shared" si="3"/>
        <v>24300000</v>
      </c>
      <c r="F3" s="15">
        <f t="shared" si="4"/>
        <v>19984</v>
      </c>
      <c r="G3" s="10">
        <f t="shared" si="5"/>
        <v>16653</v>
      </c>
      <c r="H3" s="10">
        <f t="shared" si="6"/>
        <v>13877</v>
      </c>
      <c r="I3" s="4" t="e">
        <f>#REF!</f>
        <v>#REF!</v>
      </c>
      <c r="J3" s="4">
        <f t="shared" si="7"/>
        <v>19</v>
      </c>
      <c r="O3">
        <v>0</v>
      </c>
      <c r="P3">
        <f t="shared" si="8"/>
        <v>0</v>
      </c>
      <c r="Q3">
        <v>1216</v>
      </c>
      <c r="R3" s="2">
        <v>24300000</v>
      </c>
      <c r="S3" s="8">
        <v>19</v>
      </c>
      <c r="T3" s="8" t="s">
        <v>24</v>
      </c>
      <c r="U3" s="2">
        <f>R3+1458000+30000</f>
        <v>25788000</v>
      </c>
      <c r="V3">
        <f>U3/Q3</f>
        <v>21207.236842105263</v>
      </c>
      <c r="W3">
        <f>V3*1.05</f>
        <v>22267.598684210527</v>
      </c>
    </row>
    <row r="4" spans="1:23" x14ac:dyDescent="0.25">
      <c r="A4" s="4">
        <f t="shared" si="0"/>
        <v>0</v>
      </c>
      <c r="B4" s="4">
        <f t="shared" si="1"/>
        <v>1012</v>
      </c>
      <c r="C4" s="4">
        <f t="shared" si="9"/>
        <v>1214.3999999999999</v>
      </c>
      <c r="D4" s="4">
        <f t="shared" si="2"/>
        <v>1457.2799999999997</v>
      </c>
      <c r="E4" s="5">
        <f t="shared" si="3"/>
        <v>26000000</v>
      </c>
      <c r="F4" s="10">
        <f t="shared" si="4"/>
        <v>25692</v>
      </c>
      <c r="G4" s="10">
        <f t="shared" si="5"/>
        <v>21410</v>
      </c>
      <c r="H4" s="10">
        <f t="shared" si="6"/>
        <v>17841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1012</v>
      </c>
      <c r="R4" s="2">
        <v>26000000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1000</v>
      </c>
      <c r="C5" s="4">
        <f t="shared" si="9"/>
        <v>1200</v>
      </c>
      <c r="D5" s="4">
        <f t="shared" si="2"/>
        <v>1440</v>
      </c>
      <c r="E5" s="5">
        <f t="shared" si="3"/>
        <v>25000000</v>
      </c>
      <c r="F5" s="15">
        <f t="shared" si="4"/>
        <v>25000</v>
      </c>
      <c r="G5" s="10">
        <f t="shared" si="5"/>
        <v>20833</v>
      </c>
      <c r="H5" s="10">
        <f t="shared" si="6"/>
        <v>17361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1000</v>
      </c>
      <c r="R5" s="2">
        <v>25000000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1007</v>
      </c>
      <c r="C6" s="4">
        <f t="shared" si="9"/>
        <v>1208.3999999999999</v>
      </c>
      <c r="D6" s="4">
        <f t="shared" si="2"/>
        <v>1450.0799999999997</v>
      </c>
      <c r="E6" s="5">
        <f t="shared" si="3"/>
        <v>25500000</v>
      </c>
      <c r="F6" s="15">
        <f t="shared" si="4"/>
        <v>25323</v>
      </c>
      <c r="G6" s="10">
        <f t="shared" si="5"/>
        <v>21102</v>
      </c>
      <c r="H6" s="10">
        <f t="shared" si="6"/>
        <v>17585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1007</v>
      </c>
      <c r="R6" s="2">
        <v>25500000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1216</v>
      </c>
    </row>
    <row r="20" spans="7:24" x14ac:dyDescent="0.25">
      <c r="G20" t="s">
        <v>16</v>
      </c>
      <c r="H20">
        <v>23000</v>
      </c>
      <c r="N20" t="s">
        <v>19</v>
      </c>
      <c r="O20">
        <v>1256</v>
      </c>
    </row>
    <row r="21" spans="7:24" x14ac:dyDescent="0.25">
      <c r="G21" t="s">
        <v>17</v>
      </c>
      <c r="H21">
        <f>H20*H19</f>
        <v>27968000</v>
      </c>
      <c r="N21" t="s">
        <v>20</v>
      </c>
      <c r="O21">
        <v>10</v>
      </c>
    </row>
    <row r="22" spans="7:24" x14ac:dyDescent="0.25">
      <c r="G22" s="16" t="s">
        <v>25</v>
      </c>
      <c r="H22" s="16">
        <v>800000</v>
      </c>
      <c r="N22" t="s">
        <v>21</v>
      </c>
      <c r="O22">
        <v>48</v>
      </c>
    </row>
    <row r="23" spans="7:24" x14ac:dyDescent="0.25">
      <c r="H23" s="6">
        <f>H22+H21</f>
        <v>28768000</v>
      </c>
      <c r="O23">
        <f>SUM(O20:O22)</f>
        <v>1314</v>
      </c>
    </row>
    <row r="24" spans="7:24" x14ac:dyDescent="0.25">
      <c r="O24">
        <v>22300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>
        <f>O24*O23</f>
        <v>29302200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O26">
        <f>O25/H19</f>
        <v>24097.20394736842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2024-07-03T09:32:17Z</dcterms:modified>
</cp:coreProperties>
</file>