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ne 2024\BHAGYESH LAXMAN PARKAR - CB\"/>
    </mc:Choice>
  </mc:AlternateContent>
  <xr:revisionPtr revIDLastSave="0" documentId="13_ncr:1_{E3982F2F-0C2E-4C59-976A-A6B10C6BC04D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47" i="4" l="1"/>
  <c r="Q20" i="4"/>
  <c r="T9" i="21"/>
  <c r="V13" i="20"/>
  <c r="V43" i="4"/>
  <c r="AA10" i="18"/>
  <c r="T18" i="17"/>
  <c r="U12" i="16"/>
  <c r="G38" i="4"/>
  <c r="Q24" i="4" l="1"/>
  <c r="B24" i="4" s="1"/>
  <c r="C24" i="4" s="1"/>
  <c r="D24" i="4" s="1"/>
  <c r="J24" i="4"/>
  <c r="I24" i="4"/>
  <c r="E24" i="4"/>
  <c r="A24" i="4"/>
  <c r="Q23" i="4"/>
  <c r="B23" i="4" s="1"/>
  <c r="C23" i="4" s="1"/>
  <c r="D23" i="4" s="1"/>
  <c r="J23" i="4"/>
  <c r="I23" i="4"/>
  <c r="E23" i="4"/>
  <c r="A23" i="4"/>
  <c r="Q22" i="4"/>
  <c r="B22" i="4" s="1"/>
  <c r="C22" i="4" s="1"/>
  <c r="D22" i="4" s="1"/>
  <c r="J22" i="4"/>
  <c r="I22" i="4"/>
  <c r="E22" i="4"/>
  <c r="A22" i="4"/>
  <c r="Q21" i="4"/>
  <c r="B21" i="4" s="1"/>
  <c r="C21" i="4" s="1"/>
  <c r="D21" i="4" s="1"/>
  <c r="J21" i="4"/>
  <c r="I21" i="4"/>
  <c r="E21" i="4"/>
  <c r="A21" i="4"/>
  <c r="Q9" i="4"/>
  <c r="B9" i="4" s="1"/>
  <c r="C9" i="4" s="1"/>
  <c r="D9" i="4" s="1"/>
  <c r="J9" i="4"/>
  <c r="I9" i="4"/>
  <c r="E9" i="4"/>
  <c r="A9" i="4"/>
  <c r="Q8" i="4"/>
  <c r="B8" i="4" s="1"/>
  <c r="C8" i="4" s="1"/>
  <c r="D8" i="4" s="1"/>
  <c r="J8" i="4"/>
  <c r="I8" i="4"/>
  <c r="E8" i="4"/>
  <c r="A8" i="4"/>
  <c r="Q7" i="4"/>
  <c r="B7" i="4" s="1"/>
  <c r="C7" i="4" s="1"/>
  <c r="D7" i="4" s="1"/>
  <c r="J7" i="4"/>
  <c r="I7" i="4"/>
  <c r="E7" i="4"/>
  <c r="A7" i="4"/>
  <c r="H24" i="4" l="1"/>
  <c r="H9" i="4"/>
  <c r="H21" i="4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Q6" i="4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Q25" i="4"/>
  <c r="B25" i="4" s="1"/>
  <c r="C25" i="4" s="1"/>
  <c r="D25" i="4" s="1"/>
  <c r="J25" i="4"/>
  <c r="I25" i="4"/>
  <c r="E25" i="4"/>
  <c r="A25" i="4"/>
  <c r="B20" i="4"/>
  <c r="C20" i="4" s="1"/>
  <c r="D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Q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46" i="4"/>
  <c r="V48" i="4" s="1"/>
  <c r="V41" i="4"/>
  <c r="V42" i="4" s="1"/>
  <c r="V49" i="4" l="1"/>
  <c r="V53" i="4" s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<sst xmlns="http://schemas.openxmlformats.org/spreadsheetml/2006/main" count="45" uniqueCount="39">
  <si>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</si>
  <si>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</si>
  <si>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</si>
  <si>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</si>
  <si>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</si>
  <si>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</si>
  <si>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</si>
  <si>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</si>
  <si>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</si>
  <si>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</si>
  <si>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</si>
  <si>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</si>
  <si>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</si>
  <si>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</si>
  <si>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</si>
  <si>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</si>
  <si>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</si>
  <si>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</si>
  <si>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</si>
  <si>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</si>
  <si>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</si>
  <si>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</si>
  <si>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</si>
  <si>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</si>
  <si>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</si>
  <si>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</si>
  <si>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</si>
  <si>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</si>
  <si>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</si>
  <si>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</si>
  <si>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</si>
  <si>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</si>
  <si>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</si>
  <si>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</si>
  <si>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</si>
  <si>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</si>
  <si>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Andheri M V Road )  - BHAGYESH LAXMAN PARKAR</t>
  </si>
  <si>
    <t>Agree BUA</t>
  </si>
  <si>
    <t>As per Site info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</si>
</sst>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48</xdr:row>
      <xdr:rowOff>96476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234C35-296E-43F3-8990-222CBA81F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878327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16</xdr:col>
      <xdr:colOff>210770</xdr:colOff>
      <xdr:row>35</xdr:row>
      <xdr:rowOff>904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685F90-C89C-450C-A378-564657849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8745170" cy="647790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248876</xdr:colOff>
      <xdr:row>48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31EC2D-C89F-4A01-A66D-55CC122AA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783276" cy="8773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306034</xdr:colOff>
      <xdr:row>52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D8CDFC-A530-4B73-B6A4-C441A6F57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40434" cy="8764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248876</xdr:colOff>
      <xdr:row>47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3B11F4-5225-4194-ACB2-3BB185BAD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83276" cy="8764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153612</xdr:colOff>
      <xdr:row>46</xdr:row>
      <xdr:rowOff>96413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888FB9-8A0B-475D-A2D5-5D64DE4A6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88012" cy="833553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325086</xdr:colOff>
      <xdr:row>40</xdr:row>
      <xdr:rowOff>181878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454EBF-240D-4125-A524-234949784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59486" cy="646837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172665</xdr:colOff>
      <xdr:row>34</xdr:row>
      <xdr:rowOff>77115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55689D-0513-447C-AE99-72927290B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07065" cy="65541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36</xdr:row>
      <xdr:rowOff>124773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0151B9-402C-4699-B89C-B5469A0A1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67922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33</xdr:row>
      <xdr:rowOff>77061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5D9ACD-0DFA-4E13-92CF-AE9EA6297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617306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34</xdr:row>
      <xdr:rowOff>143772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CAF811-ED46-45FA-9475-92C3D6483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64302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topLeftCell="A28" zoomScaleNormal="100" workbookViewId="0">
      <selection activeCell="S48" sqref="S4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7" t="s">
        <v>34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495.83333333333337</v>
      </c>
      <c r="C3" s="4">
        <f>B3*1.2</f>
        <v>595</v>
      </c>
      <c r="D3" s="4">
        <f t="shared" ref="D3:D14" si="2">C3*1.2</f>
        <v>714</v>
      </c>
      <c r="E3" s="5">
        <f t="shared" ref="E3:E14" si="3">R3</f>
        <v>2150000</v>
      </c>
      <c r="F3" s="9">
        <f t="shared" ref="F3:F14" si="4">ROUND((E3/B3),0)</f>
        <v>4336</v>
      </c>
      <c r="G3" s="9">
        <f t="shared" ref="G3:G14" si="5">ROUND((E3/C3),0)</f>
        <v>3613</v>
      </c>
      <c r="H3" s="9">
        <f t="shared" ref="H3:H14" si="6">ROUND((E3/D3),0)</f>
        <v>3011</v>
      </c>
      <c r="I3" s="4" t="e">
        <f>#REF!</f>
        <v>#REF!</v>
      </c>
      <c r="J3" s="4">
        <f t="shared" ref="J3:J14" si="7">S3</f>
        <v>0</v>
      </c>
      <c r="O3">
        <v>0</v>
      </c>
      <c r="P3">
        <v>595</v>
      </c>
      <c r="Q3">
        <f t="shared" ref="P3:Q14" si="8">P3/1.2</f>
        <v>495.83333333333337</v>
      </c>
      <c r="R3" s="2">
        <v>2150000</v>
      </c>
    </row>
    <row r="4" spans="1:20" x14ac:dyDescent="0.25">
      <c r="A4" s="4">
        <f t="shared" si="0"/>
        <v>0</v>
      </c>
      <c r="B4" s="4">
        <f t="shared" si="1"/>
        <v>345.83333333333337</v>
      </c>
      <c r="C4" s="4">
        <f t="shared" ref="C4:C14" si="9">B4*1.2</f>
        <v>415.00000000000006</v>
      </c>
      <c r="D4" s="4">
        <f t="shared" si="2"/>
        <v>498.00000000000006</v>
      </c>
      <c r="E4" s="5">
        <f t="shared" si="3"/>
        <v>1575000</v>
      </c>
      <c r="F4" s="9">
        <f t="shared" si="4"/>
        <v>4554</v>
      </c>
      <c r="G4" s="9">
        <f t="shared" si="5"/>
        <v>3795</v>
      </c>
      <c r="H4" s="9">
        <f t="shared" si="6"/>
        <v>3163</v>
      </c>
      <c r="I4" s="4" t="e">
        <f>#REF!</f>
        <v>#REF!</v>
      </c>
      <c r="J4" s="4">
        <f t="shared" si="7"/>
        <v>0</v>
      </c>
      <c r="O4">
        <v>0</v>
      </c>
      <c r="P4">
        <v>415</v>
      </c>
      <c r="Q4">
        <f t="shared" si="8"/>
        <v>345.83333333333337</v>
      </c>
      <c r="R4" s="2">
        <v>1575000</v>
      </c>
    </row>
    <row r="5" spans="1:20" x14ac:dyDescent="0.25">
      <c r="A5" s="4">
        <f t="shared" si="0"/>
        <v>0</v>
      </c>
      <c r="B5" s="4">
        <f t="shared" si="1"/>
        <v>454.16666666666669</v>
      </c>
      <c r="C5" s="4">
        <f t="shared" si="9"/>
        <v>545</v>
      </c>
      <c r="D5" s="4">
        <f t="shared" si="2"/>
        <v>654</v>
      </c>
      <c r="E5" s="5">
        <f t="shared" si="3"/>
        <v>2150000</v>
      </c>
      <c r="F5" s="4">
        <f t="shared" si="4"/>
        <v>4734</v>
      </c>
      <c r="G5" s="4">
        <f t="shared" si="5"/>
        <v>3945</v>
      </c>
      <c r="H5" s="9">
        <f t="shared" si="6"/>
        <v>3287</v>
      </c>
      <c r="I5" s="4" t="e">
        <f>#REF!</f>
        <v>#REF!</v>
      </c>
      <c r="J5" s="4">
        <f t="shared" si="7"/>
        <v>0</v>
      </c>
      <c r="O5">
        <v>0</v>
      </c>
      <c r="P5">
        <v>545</v>
      </c>
      <c r="Q5">
        <f t="shared" si="8"/>
        <v>454.16666666666669</v>
      </c>
      <c r="R5" s="2">
        <v>2150000</v>
      </c>
    </row>
    <row r="6" spans="1:20" x14ac:dyDescent="0.25">
      <c r="A6" s="4">
        <f t="shared" ref="A6:A11" si="10">N6</f>
        <v>0</v>
      </c>
      <c r="B6" s="4">
        <f t="shared" ref="B6:B11" si="11">Q6</f>
        <v>454.16666666666669</v>
      </c>
      <c r="C6" s="4">
        <f t="shared" ref="C6:C11" si="12">B6*1.2</f>
        <v>545</v>
      </c>
      <c r="D6" s="4">
        <f t="shared" ref="D6:D11" si="13">C6*1.2</f>
        <v>654</v>
      </c>
      <c r="E6" s="5">
        <f t="shared" ref="E6:E11" si="14">R6</f>
        <v>2200000</v>
      </c>
      <c r="F6" s="4">
        <f t="shared" ref="F6:F11" si="15">ROUND((E6/B6),0)</f>
        <v>4844</v>
      </c>
      <c r="G6" s="4">
        <f t="shared" ref="G6:G11" si="16">ROUND((E6/C6),0)</f>
        <v>4037</v>
      </c>
      <c r="H6" s="9">
        <f t="shared" ref="H6:H11" si="17">ROUND((E6/D6),0)</f>
        <v>3364</v>
      </c>
      <c r="I6" s="4" t="e">
        <f>#REF!</f>
        <v>#REF!</v>
      </c>
      <c r="J6" s="4">
        <f t="shared" ref="J6:J11" si="18">S6</f>
        <v>0</v>
      </c>
      <c r="O6">
        <v>0</v>
      </c>
      <c r="P6">
        <v>545</v>
      </c>
      <c r="Q6">
        <f t="shared" ref="Q6:Q11" si="19">P6/1.2</f>
        <v>454.16666666666669</v>
      </c>
      <c r="R6" s="2">
        <v>2200000</v>
      </c>
    </row>
    <row r="7" spans="1:20" x14ac:dyDescent="0.25">
      <c r="A7" s="4">
        <f t="shared" ref="A7:A9" si="20">N7</f>
        <v>0</v>
      </c>
      <c r="B7" s="4">
        <f t="shared" ref="B7:B9" si="21">Q7</f>
        <v>354.16666666666669</v>
      </c>
      <c r="C7" s="4">
        <f t="shared" ref="C7:C9" si="22">B7*1.2</f>
        <v>425</v>
      </c>
      <c r="D7" s="4">
        <f t="shared" ref="D7:D9" si="23">C7*1.2</f>
        <v>510</v>
      </c>
      <c r="E7" s="5">
        <f t="shared" ref="E7:E9" si="24">R7</f>
        <v>1450000</v>
      </c>
      <c r="F7" s="4">
        <f t="shared" ref="F7:F9" si="25">ROUND((E7/B7),0)</f>
        <v>4094</v>
      </c>
      <c r="G7" s="4">
        <f t="shared" ref="G7:G9" si="26">ROUND((E7/C7),0)</f>
        <v>3412</v>
      </c>
      <c r="H7" s="9">
        <f t="shared" ref="H7:H9" si="27">ROUND((E7/D7),0)</f>
        <v>2843</v>
      </c>
      <c r="I7" s="4" t="e">
        <f>#REF!</f>
        <v>#REF!</v>
      </c>
      <c r="J7" s="4">
        <f t="shared" ref="J7:J9" si="28">S7</f>
        <v>0</v>
      </c>
      <c r="O7">
        <v>0</v>
      </c>
      <c r="P7">
        <v>425</v>
      </c>
      <c r="Q7">
        <f t="shared" ref="Q7:Q9" si="29">P7/1.2</f>
        <v>354.16666666666669</v>
      </c>
      <c r="R7" s="2">
        <v>1450000</v>
      </c>
    </row>
    <row r="8" spans="1:20" x14ac:dyDescent="0.25">
      <c r="A8" s="4">
        <f t="shared" si="20"/>
        <v>0</v>
      </c>
      <c r="B8" s="4">
        <f t="shared" si="21"/>
        <v>345.83333333333337</v>
      </c>
      <c r="C8" s="4">
        <f t="shared" si="22"/>
        <v>415.00000000000006</v>
      </c>
      <c r="D8" s="4">
        <f t="shared" si="23"/>
        <v>498.00000000000006</v>
      </c>
      <c r="E8" s="5">
        <f t="shared" si="24"/>
        <v>1515000</v>
      </c>
      <c r="F8" s="4">
        <f t="shared" si="25"/>
        <v>4381</v>
      </c>
      <c r="G8" s="4">
        <f t="shared" si="26"/>
        <v>3651</v>
      </c>
      <c r="H8" s="9">
        <f t="shared" si="27"/>
        <v>3042</v>
      </c>
      <c r="I8" s="4" t="e">
        <f>#REF!</f>
        <v>#REF!</v>
      </c>
      <c r="J8" s="4">
        <f t="shared" si="28"/>
        <v>0</v>
      </c>
      <c r="O8">
        <v>0</v>
      </c>
      <c r="P8">
        <v>415</v>
      </c>
      <c r="Q8">
        <f t="shared" si="29"/>
        <v>345.83333333333337</v>
      </c>
      <c r="R8" s="2">
        <v>1515000</v>
      </c>
    </row>
    <row r="9" spans="1:20" s="51" customFormat="1" x14ac:dyDescent="0.25">
      <c r="A9" s="49">
        <f t="shared" si="20"/>
        <v>0</v>
      </c>
      <c r="B9" s="49">
        <f t="shared" si="21"/>
        <v>470.83333333333337</v>
      </c>
      <c r="C9" s="49">
        <f t="shared" si="22"/>
        <v>565</v>
      </c>
      <c r="D9" s="49">
        <f t="shared" si="23"/>
        <v>678</v>
      </c>
      <c r="E9" s="50">
        <f t="shared" si="24"/>
        <v>2300000</v>
      </c>
      <c r="F9" s="49">
        <f t="shared" si="25"/>
        <v>4885</v>
      </c>
      <c r="G9" s="49">
        <f t="shared" si="26"/>
        <v>4071</v>
      </c>
      <c r="H9" s="49">
        <f t="shared" si="27"/>
        <v>3392</v>
      </c>
      <c r="I9" s="49" t="e">
        <f>#REF!</f>
        <v>#REF!</v>
      </c>
      <c r="J9" s="49">
        <f t="shared" si="28"/>
        <v>0</v>
      </c>
      <c r="O9" s="51">
        <v>0</v>
      </c>
      <c r="P9" s="51">
        <v>565</v>
      </c>
      <c r="Q9" s="51">
        <f t="shared" si="29"/>
        <v>470.83333333333337</v>
      </c>
      <c r="R9" s="52">
        <v>2300000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ref="P6:P11" si="30">O10/1.2</f>
        <v>0</v>
      </c>
      <c r="Q10">
        <f t="shared" si="19"/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30"/>
        <v>0</v>
      </c>
      <c r="Q11">
        <f t="shared" si="19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7" t="s">
        <v>35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</row>
    <row r="16" spans="1:20" ht="14.25" customHeight="1" x14ac:dyDescent="0.25">
      <c r="A16" s="4">
        <f t="shared" ref="A16:A32" si="31">N16</f>
        <v>0</v>
      </c>
      <c r="B16" s="4">
        <f t="shared" ref="B16:B32" si="32">Q16</f>
        <v>468</v>
      </c>
      <c r="C16" s="4">
        <f>B16*1.2</f>
        <v>561.6</v>
      </c>
      <c r="D16" s="4">
        <f t="shared" ref="D16:D32" si="33">C16*1.2</f>
        <v>673.92</v>
      </c>
      <c r="E16" s="5">
        <f t="shared" ref="E16:E32" si="34">R16</f>
        <v>2700000</v>
      </c>
      <c r="F16" s="9">
        <f t="shared" ref="F16:F32" si="35">ROUND((E16/B16),0)</f>
        <v>5769</v>
      </c>
      <c r="G16" s="9">
        <f t="shared" ref="G16:G32" si="36">ROUND((E16/C16),0)</f>
        <v>4808</v>
      </c>
      <c r="H16" s="9">
        <f t="shared" ref="H16:H32" si="37">ROUND((E16/D16),0)</f>
        <v>4006</v>
      </c>
      <c r="I16" s="4" t="e">
        <f>#REF!</f>
        <v>#REF!</v>
      </c>
      <c r="J16" s="4">
        <f t="shared" ref="J16:J32" si="38">S16</f>
        <v>0</v>
      </c>
      <c r="O16">
        <v>0</v>
      </c>
      <c r="P16">
        <f t="shared" ref="P16:Q32" si="39">O16/1.2</f>
        <v>0</v>
      </c>
      <c r="Q16">
        <v>468</v>
      </c>
      <c r="R16" s="2">
        <v>2700000</v>
      </c>
    </row>
    <row r="17" spans="1:18" ht="14.25" customHeight="1" x14ac:dyDescent="0.25">
      <c r="A17" s="4">
        <f t="shared" si="31"/>
        <v>0</v>
      </c>
      <c r="B17" s="4">
        <f t="shared" si="32"/>
        <v>345.83333333333337</v>
      </c>
      <c r="C17" s="4">
        <f t="shared" ref="C17:C32" si="40">B17*1.2</f>
        <v>415.00000000000006</v>
      </c>
      <c r="D17" s="4">
        <f t="shared" si="33"/>
        <v>498.00000000000006</v>
      </c>
      <c r="E17" s="5">
        <f t="shared" si="34"/>
        <v>1900000</v>
      </c>
      <c r="F17" s="9">
        <f t="shared" si="35"/>
        <v>5494</v>
      </c>
      <c r="G17" s="9">
        <f t="shared" si="36"/>
        <v>4578</v>
      </c>
      <c r="H17" s="9">
        <f t="shared" si="37"/>
        <v>3815</v>
      </c>
      <c r="I17" s="4" t="e">
        <f>#REF!</f>
        <v>#REF!</v>
      </c>
      <c r="J17" s="4">
        <f t="shared" si="38"/>
        <v>0</v>
      </c>
      <c r="O17">
        <v>0</v>
      </c>
      <c r="P17">
        <v>415</v>
      </c>
      <c r="Q17">
        <f t="shared" si="39"/>
        <v>345.83333333333337</v>
      </c>
      <c r="R17" s="2">
        <v>1900000</v>
      </c>
    </row>
    <row r="18" spans="1:18" s="51" customFormat="1" ht="14.25" customHeight="1" x14ac:dyDescent="0.25">
      <c r="A18" s="49">
        <f t="shared" si="31"/>
        <v>0</v>
      </c>
      <c r="B18" s="49">
        <f t="shared" si="32"/>
        <v>350</v>
      </c>
      <c r="C18" s="49">
        <f t="shared" si="40"/>
        <v>420</v>
      </c>
      <c r="D18" s="49">
        <f t="shared" si="33"/>
        <v>504</v>
      </c>
      <c r="E18" s="50">
        <f t="shared" si="34"/>
        <v>2700000</v>
      </c>
      <c r="F18" s="49">
        <f t="shared" si="35"/>
        <v>7714</v>
      </c>
      <c r="G18" s="49">
        <f t="shared" si="36"/>
        <v>6429</v>
      </c>
      <c r="H18" s="49">
        <f t="shared" si="37"/>
        <v>5357</v>
      </c>
      <c r="I18" s="49" t="e">
        <f>#REF!</f>
        <v>#REF!</v>
      </c>
      <c r="J18" s="49">
        <f t="shared" si="38"/>
        <v>0</v>
      </c>
      <c r="O18" s="51">
        <v>0</v>
      </c>
      <c r="P18" s="51">
        <f t="shared" si="39"/>
        <v>0</v>
      </c>
      <c r="Q18" s="51">
        <v>350</v>
      </c>
      <c r="R18" s="52">
        <v>2700000</v>
      </c>
    </row>
    <row r="19" spans="1:18" ht="14.25" customHeight="1" x14ac:dyDescent="0.25">
      <c r="A19" s="4">
        <f t="shared" si="31"/>
        <v>0</v>
      </c>
      <c r="B19" s="4">
        <f t="shared" si="32"/>
        <v>279.16666666666669</v>
      </c>
      <c r="C19" s="4">
        <f t="shared" si="40"/>
        <v>335</v>
      </c>
      <c r="D19" s="4">
        <f t="shared" si="33"/>
        <v>402</v>
      </c>
      <c r="E19" s="5">
        <f t="shared" si="34"/>
        <v>1508000</v>
      </c>
      <c r="F19" s="9">
        <f t="shared" si="35"/>
        <v>5402</v>
      </c>
      <c r="G19" s="9">
        <f t="shared" si="36"/>
        <v>4501</v>
      </c>
      <c r="H19" s="9">
        <f t="shared" si="37"/>
        <v>3751</v>
      </c>
      <c r="I19" s="4" t="e">
        <f>#REF!</f>
        <v>#REF!</v>
      </c>
      <c r="J19" s="4">
        <f t="shared" si="38"/>
        <v>0</v>
      </c>
      <c r="O19">
        <v>0</v>
      </c>
      <c r="P19">
        <v>335</v>
      </c>
      <c r="Q19">
        <f t="shared" si="39"/>
        <v>279.16666666666669</v>
      </c>
      <c r="R19" s="2">
        <v>1508000</v>
      </c>
    </row>
    <row r="20" spans="1:18" ht="14.25" customHeight="1" x14ac:dyDescent="0.25">
      <c r="A20" s="4">
        <f t="shared" si="31"/>
        <v>0</v>
      </c>
      <c r="B20" s="4">
        <f t="shared" si="32"/>
        <v>462.5</v>
      </c>
      <c r="C20" s="4">
        <f t="shared" si="40"/>
        <v>555</v>
      </c>
      <c r="D20" s="4">
        <f t="shared" si="33"/>
        <v>666</v>
      </c>
      <c r="E20" s="5">
        <f t="shared" si="34"/>
        <v>2500000</v>
      </c>
      <c r="F20" s="9">
        <f t="shared" si="35"/>
        <v>5405</v>
      </c>
      <c r="G20" s="9">
        <f t="shared" si="36"/>
        <v>4505</v>
      </c>
      <c r="H20" s="9">
        <f t="shared" si="37"/>
        <v>3754</v>
      </c>
      <c r="I20" s="4" t="e">
        <f>#REF!</f>
        <v>#REF!</v>
      </c>
      <c r="J20" s="4">
        <f t="shared" si="38"/>
        <v>0</v>
      </c>
      <c r="O20">
        <v>0</v>
      </c>
      <c r="P20">
        <v>555</v>
      </c>
      <c r="Q20">
        <f t="shared" si="39"/>
        <v>462.5</v>
      </c>
      <c r="R20" s="2">
        <v>2500000</v>
      </c>
    </row>
    <row r="21" spans="1:18" ht="14.25" customHeight="1" x14ac:dyDescent="0.25">
      <c r="A21" s="4">
        <f t="shared" ref="A21:A24" si="41">N21</f>
        <v>0</v>
      </c>
      <c r="B21" s="4">
        <f t="shared" ref="B21:B24" si="42">Q21</f>
        <v>275</v>
      </c>
      <c r="C21" s="4">
        <f t="shared" ref="C21:C24" si="43">B21*1.2</f>
        <v>330</v>
      </c>
      <c r="D21" s="4">
        <f t="shared" ref="D21:D24" si="44">C21*1.2</f>
        <v>396</v>
      </c>
      <c r="E21" s="5">
        <f t="shared" ref="E21:E24" si="45">R21</f>
        <v>2300000</v>
      </c>
      <c r="F21" s="9">
        <f t="shared" ref="F21:F24" si="46">ROUND((E21/B21),0)</f>
        <v>8364</v>
      </c>
      <c r="G21" s="9">
        <f t="shared" ref="G21:G24" si="47">ROUND((E21/C21),0)</f>
        <v>6970</v>
      </c>
      <c r="H21" s="9">
        <f t="shared" ref="H21:H24" si="48">ROUND((E21/D21),0)</f>
        <v>5808</v>
      </c>
      <c r="I21" s="4" t="e">
        <f>#REF!</f>
        <v>#REF!</v>
      </c>
      <c r="J21" s="4">
        <f t="shared" ref="J21:J24" si="49">S21</f>
        <v>0</v>
      </c>
      <c r="O21">
        <v>0</v>
      </c>
      <c r="P21">
        <v>330</v>
      </c>
      <c r="Q21">
        <f t="shared" ref="Q21:Q24" si="50">P21/1.2</f>
        <v>275</v>
      </c>
      <c r="R21" s="2">
        <v>2300000</v>
      </c>
    </row>
    <row r="22" spans="1:18" ht="14.25" customHeight="1" x14ac:dyDescent="0.25">
      <c r="A22" s="4">
        <f t="shared" si="41"/>
        <v>0</v>
      </c>
      <c r="B22" s="4">
        <f t="shared" si="42"/>
        <v>429.16666666666669</v>
      </c>
      <c r="C22" s="4">
        <f t="shared" si="43"/>
        <v>515</v>
      </c>
      <c r="D22" s="4">
        <f t="shared" si="44"/>
        <v>618</v>
      </c>
      <c r="E22" s="5">
        <f t="shared" si="45"/>
        <v>4000000</v>
      </c>
      <c r="F22" s="9">
        <f t="shared" si="46"/>
        <v>9320</v>
      </c>
      <c r="G22" s="9">
        <f t="shared" si="47"/>
        <v>7767</v>
      </c>
      <c r="H22" s="9">
        <f t="shared" si="48"/>
        <v>6472</v>
      </c>
      <c r="I22" s="4" t="e">
        <f>#REF!</f>
        <v>#REF!</v>
      </c>
      <c r="J22" s="4">
        <f t="shared" si="49"/>
        <v>0</v>
      </c>
      <c r="O22">
        <v>0</v>
      </c>
      <c r="P22">
        <v>515</v>
      </c>
      <c r="Q22">
        <f t="shared" si="50"/>
        <v>429.16666666666669</v>
      </c>
      <c r="R22" s="2">
        <v>4000000</v>
      </c>
    </row>
    <row r="23" spans="1:18" ht="14.25" customHeight="1" x14ac:dyDescent="0.25">
      <c r="A23" s="4">
        <f t="shared" si="41"/>
        <v>0</v>
      </c>
      <c r="B23" s="4">
        <f t="shared" si="42"/>
        <v>270.83333333333337</v>
      </c>
      <c r="C23" s="4">
        <f t="shared" si="43"/>
        <v>325.00000000000006</v>
      </c>
      <c r="D23" s="4">
        <f t="shared" si="44"/>
        <v>390.00000000000006</v>
      </c>
      <c r="E23" s="5">
        <f t="shared" si="45"/>
        <v>2500000</v>
      </c>
      <c r="F23" s="9">
        <f t="shared" si="46"/>
        <v>9231</v>
      </c>
      <c r="G23" s="9">
        <f t="shared" si="47"/>
        <v>7692</v>
      </c>
      <c r="H23" s="9">
        <f t="shared" si="48"/>
        <v>6410</v>
      </c>
      <c r="I23" s="4" t="e">
        <f>#REF!</f>
        <v>#REF!</v>
      </c>
      <c r="J23" s="4">
        <f t="shared" si="49"/>
        <v>0</v>
      </c>
      <c r="O23">
        <v>0</v>
      </c>
      <c r="P23">
        <v>325</v>
      </c>
      <c r="Q23">
        <f t="shared" si="50"/>
        <v>270.83333333333337</v>
      </c>
      <c r="R23" s="2">
        <v>2500000</v>
      </c>
    </row>
    <row r="24" spans="1:18" ht="14.25" customHeight="1" x14ac:dyDescent="0.25">
      <c r="A24" s="4">
        <f t="shared" si="41"/>
        <v>0</v>
      </c>
      <c r="B24" s="4">
        <f t="shared" si="42"/>
        <v>466.66666666666669</v>
      </c>
      <c r="C24" s="4">
        <f t="shared" si="43"/>
        <v>560</v>
      </c>
      <c r="D24" s="4">
        <f t="shared" si="44"/>
        <v>672</v>
      </c>
      <c r="E24" s="5">
        <f t="shared" si="45"/>
        <v>2900000</v>
      </c>
      <c r="F24" s="9">
        <f t="shared" si="46"/>
        <v>6214</v>
      </c>
      <c r="G24" s="9">
        <f t="shared" si="47"/>
        <v>5179</v>
      </c>
      <c r="H24" s="9">
        <f t="shared" si="48"/>
        <v>4315</v>
      </c>
      <c r="I24" s="4" t="e">
        <f>#REF!</f>
        <v>#REF!</v>
      </c>
      <c r="J24" s="4">
        <f t="shared" si="49"/>
        <v>0</v>
      </c>
      <c r="O24">
        <v>0</v>
      </c>
      <c r="P24">
        <v>560</v>
      </c>
      <c r="Q24">
        <f t="shared" si="50"/>
        <v>466.66666666666669</v>
      </c>
      <c r="R24" s="2">
        <v>2900000</v>
      </c>
    </row>
    <row r="25" spans="1:18" s="51" customFormat="1" ht="14.25" customHeight="1" x14ac:dyDescent="0.25">
      <c r="A25" s="49">
        <f t="shared" si="31"/>
        <v>0</v>
      </c>
      <c r="B25" s="49">
        <f t="shared" si="32"/>
        <v>625</v>
      </c>
      <c r="C25" s="49">
        <f t="shared" si="40"/>
        <v>750</v>
      </c>
      <c r="D25" s="49">
        <f t="shared" si="33"/>
        <v>900</v>
      </c>
      <c r="E25" s="50">
        <f t="shared" si="34"/>
        <v>4200000</v>
      </c>
      <c r="F25" s="49">
        <f t="shared" si="35"/>
        <v>6720</v>
      </c>
      <c r="G25" s="49">
        <f t="shared" si="36"/>
        <v>5600</v>
      </c>
      <c r="H25" s="49">
        <f t="shared" si="37"/>
        <v>4667</v>
      </c>
      <c r="I25" s="49" t="e">
        <f>#REF!</f>
        <v>#REF!</v>
      </c>
      <c r="J25" s="49">
        <f t="shared" si="38"/>
        <v>0</v>
      </c>
      <c r="O25" s="51">
        <v>0</v>
      </c>
      <c r="P25" s="51">
        <v>750</v>
      </c>
      <c r="Q25" s="51">
        <f t="shared" si="39"/>
        <v>625</v>
      </c>
      <c r="R25" s="52">
        <v>4200000</v>
      </c>
    </row>
    <row r="26" spans="1:18" ht="14.25" customHeight="1" x14ac:dyDescent="0.25">
      <c r="A26" s="4">
        <f t="shared" si="31"/>
        <v>0</v>
      </c>
      <c r="B26" s="4">
        <f t="shared" si="32"/>
        <v>0</v>
      </c>
      <c r="C26" s="4">
        <f t="shared" si="40"/>
        <v>0</v>
      </c>
      <c r="D26" s="4">
        <f t="shared" si="33"/>
        <v>0</v>
      </c>
      <c r="E26" s="5">
        <f t="shared" si="34"/>
        <v>0</v>
      </c>
      <c r="F26" s="9" t="e">
        <f t="shared" si="35"/>
        <v>#DIV/0!</v>
      </c>
      <c r="G26" s="9" t="e">
        <f t="shared" si="36"/>
        <v>#DIV/0!</v>
      </c>
      <c r="H26" s="9" t="e">
        <f t="shared" si="37"/>
        <v>#DIV/0!</v>
      </c>
      <c r="I26" s="4" t="e">
        <f>#REF!</f>
        <v>#REF!</v>
      </c>
      <c r="J26" s="4">
        <f t="shared" si="38"/>
        <v>0</v>
      </c>
      <c r="O26">
        <v>0</v>
      </c>
      <c r="P26">
        <f t="shared" si="39"/>
        <v>0</v>
      </c>
      <c r="Q26">
        <f t="shared" si="39"/>
        <v>0</v>
      </c>
      <c r="R26" s="2">
        <v>0</v>
      </c>
    </row>
    <row r="27" spans="1:18" ht="14.25" customHeight="1" x14ac:dyDescent="0.25">
      <c r="A27" s="4">
        <f t="shared" si="31"/>
        <v>0</v>
      </c>
      <c r="B27" s="4">
        <f t="shared" si="32"/>
        <v>0</v>
      </c>
      <c r="C27" s="4">
        <f t="shared" si="40"/>
        <v>0</v>
      </c>
      <c r="D27" s="4">
        <f t="shared" si="33"/>
        <v>0</v>
      </c>
      <c r="E27" s="5">
        <f t="shared" si="34"/>
        <v>0</v>
      </c>
      <c r="F27" s="9" t="e">
        <f t="shared" si="35"/>
        <v>#DIV/0!</v>
      </c>
      <c r="G27" s="9" t="e">
        <f t="shared" si="36"/>
        <v>#DIV/0!</v>
      </c>
      <c r="H27" s="9" t="e">
        <f t="shared" si="37"/>
        <v>#DIV/0!</v>
      </c>
      <c r="I27" s="4" t="e">
        <f>#REF!</f>
        <v>#REF!</v>
      </c>
      <c r="J27" s="4">
        <f t="shared" si="38"/>
        <v>0</v>
      </c>
      <c r="O27">
        <v>0</v>
      </c>
      <c r="P27">
        <f t="shared" si="39"/>
        <v>0</v>
      </c>
      <c r="Q27">
        <f t="shared" si="39"/>
        <v>0</v>
      </c>
      <c r="R27" s="2">
        <v>0</v>
      </c>
    </row>
    <row r="28" spans="1:18" ht="14.25" customHeight="1" x14ac:dyDescent="0.25">
      <c r="A28" s="4">
        <f t="shared" si="31"/>
        <v>0</v>
      </c>
      <c r="B28" s="4">
        <f t="shared" si="32"/>
        <v>0</v>
      </c>
      <c r="C28" s="4">
        <f t="shared" si="40"/>
        <v>0</v>
      </c>
      <c r="D28" s="4">
        <f t="shared" si="33"/>
        <v>0</v>
      </c>
      <c r="E28" s="5">
        <f t="shared" si="34"/>
        <v>0</v>
      </c>
      <c r="F28" s="9" t="e">
        <f t="shared" si="35"/>
        <v>#DIV/0!</v>
      </c>
      <c r="G28" s="9" t="e">
        <f t="shared" si="36"/>
        <v>#DIV/0!</v>
      </c>
      <c r="H28" s="9" t="e">
        <f t="shared" si="37"/>
        <v>#DIV/0!</v>
      </c>
      <c r="I28" s="4" t="e">
        <f>#REF!</f>
        <v>#REF!</v>
      </c>
      <c r="J28" s="4">
        <f t="shared" si="38"/>
        <v>0</v>
      </c>
      <c r="O28">
        <v>0</v>
      </c>
      <c r="P28">
        <f t="shared" si="39"/>
        <v>0</v>
      </c>
      <c r="Q28">
        <f t="shared" si="39"/>
        <v>0</v>
      </c>
      <c r="R28" s="2">
        <v>0</v>
      </c>
    </row>
    <row r="29" spans="1:18" ht="14.25" customHeight="1" x14ac:dyDescent="0.25">
      <c r="A29" s="4">
        <f t="shared" si="31"/>
        <v>0</v>
      </c>
      <c r="B29" s="4">
        <f t="shared" si="32"/>
        <v>0</v>
      </c>
      <c r="C29" s="4">
        <f t="shared" si="40"/>
        <v>0</v>
      </c>
      <c r="D29" s="4">
        <f t="shared" si="33"/>
        <v>0</v>
      </c>
      <c r="E29" s="5">
        <f t="shared" si="34"/>
        <v>0</v>
      </c>
      <c r="F29" s="9" t="e">
        <f t="shared" si="35"/>
        <v>#DIV/0!</v>
      </c>
      <c r="G29" s="9" t="e">
        <f t="shared" si="36"/>
        <v>#DIV/0!</v>
      </c>
      <c r="H29" s="9" t="e">
        <f t="shared" si="37"/>
        <v>#DIV/0!</v>
      </c>
      <c r="I29" s="4" t="e">
        <f>#REF!</f>
        <v>#REF!</v>
      </c>
      <c r="J29" s="4">
        <f t="shared" si="38"/>
        <v>0</v>
      </c>
      <c r="O29">
        <v>0</v>
      </c>
      <c r="P29">
        <f t="shared" si="39"/>
        <v>0</v>
      </c>
      <c r="Q29">
        <f t="shared" si="39"/>
        <v>0</v>
      </c>
      <c r="R29" s="2">
        <v>0</v>
      </c>
    </row>
    <row r="30" spans="1:18" ht="14.25" customHeight="1" x14ac:dyDescent="0.25">
      <c r="A30" s="4">
        <f t="shared" si="31"/>
        <v>0</v>
      </c>
      <c r="B30" s="4">
        <f t="shared" si="32"/>
        <v>0</v>
      </c>
      <c r="C30" s="4">
        <f t="shared" si="40"/>
        <v>0</v>
      </c>
      <c r="D30" s="4">
        <f t="shared" si="33"/>
        <v>0</v>
      </c>
      <c r="E30" s="5">
        <f t="shared" si="34"/>
        <v>0</v>
      </c>
      <c r="F30" s="9" t="e">
        <f t="shared" si="35"/>
        <v>#DIV/0!</v>
      </c>
      <c r="G30" s="9" t="e">
        <f t="shared" si="36"/>
        <v>#DIV/0!</v>
      </c>
      <c r="H30" s="9" t="e">
        <f t="shared" si="37"/>
        <v>#DIV/0!</v>
      </c>
      <c r="I30" s="4" t="e">
        <f>#REF!</f>
        <v>#REF!</v>
      </c>
      <c r="J30" s="4">
        <f t="shared" si="38"/>
        <v>0</v>
      </c>
      <c r="O30">
        <v>0</v>
      </c>
      <c r="P30">
        <f t="shared" si="39"/>
        <v>0</v>
      </c>
      <c r="Q30">
        <f t="shared" si="39"/>
        <v>0</v>
      </c>
      <c r="R30" s="2">
        <v>0</v>
      </c>
    </row>
    <row r="31" spans="1:18" ht="14.25" customHeight="1" x14ac:dyDescent="0.25">
      <c r="A31" s="4">
        <f t="shared" si="31"/>
        <v>0</v>
      </c>
      <c r="B31" s="4">
        <f t="shared" si="32"/>
        <v>0</v>
      </c>
      <c r="C31" s="4">
        <f t="shared" si="40"/>
        <v>0</v>
      </c>
      <c r="D31" s="4">
        <f t="shared" si="33"/>
        <v>0</v>
      </c>
      <c r="E31" s="5">
        <f t="shared" si="34"/>
        <v>0</v>
      </c>
      <c r="F31" s="9" t="e">
        <f t="shared" si="35"/>
        <v>#DIV/0!</v>
      </c>
      <c r="G31" s="9" t="e">
        <f t="shared" si="36"/>
        <v>#DIV/0!</v>
      </c>
      <c r="H31" s="9" t="e">
        <f t="shared" si="37"/>
        <v>#DIV/0!</v>
      </c>
      <c r="I31" s="4" t="e">
        <f>#REF!</f>
        <v>#REF!</v>
      </c>
      <c r="J31" s="4">
        <f t="shared" si="38"/>
        <v>0</v>
      </c>
      <c r="O31">
        <v>0</v>
      </c>
      <c r="P31">
        <f t="shared" si="39"/>
        <v>0</v>
      </c>
      <c r="Q31">
        <f t="shared" si="39"/>
        <v>0</v>
      </c>
      <c r="R31" s="2">
        <v>0</v>
      </c>
    </row>
    <row r="32" spans="1:18" x14ac:dyDescent="0.25">
      <c r="A32" s="4">
        <f t="shared" si="31"/>
        <v>0</v>
      </c>
      <c r="B32" s="4">
        <f t="shared" si="32"/>
        <v>0</v>
      </c>
      <c r="C32" s="4">
        <f t="shared" si="40"/>
        <v>0</v>
      </c>
      <c r="D32" s="4">
        <f t="shared" si="33"/>
        <v>0</v>
      </c>
      <c r="E32" s="5">
        <f t="shared" si="34"/>
        <v>0</v>
      </c>
      <c r="F32" s="9" t="e">
        <f t="shared" si="35"/>
        <v>#DIV/0!</v>
      </c>
      <c r="G32" s="9" t="e">
        <f t="shared" si="36"/>
        <v>#DIV/0!</v>
      </c>
      <c r="H32" s="4" t="e">
        <f t="shared" si="37"/>
        <v>#DIV/0!</v>
      </c>
      <c r="I32" s="4" t="e">
        <f>#REF!</f>
        <v>#REF!</v>
      </c>
      <c r="J32" s="4">
        <f t="shared" si="38"/>
        <v>0</v>
      </c>
      <c r="O32">
        <v>0</v>
      </c>
      <c r="P32">
        <f t="shared" si="39"/>
        <v>0</v>
      </c>
      <c r="Q32">
        <f t="shared" si="39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F37"/>
      <c r="I37" s="4"/>
      <c r="J37" s="4"/>
      <c r="R37" s="2"/>
      <c r="X37" s="7"/>
      <c r="Y37" s="7"/>
    </row>
    <row r="38" spans="1:25" ht="14.25" customHeight="1" x14ac:dyDescent="0.3">
      <c r="E38" t="s">
        <v>37</v>
      </c>
      <c r="F38">
        <v>31.13</v>
      </c>
      <c r="G38">
        <f>F38*10.764</f>
        <v>335.08331999999996</v>
      </c>
      <c r="U38" s="31" t="s">
        <v>20</v>
      </c>
      <c r="V38" s="32"/>
      <c r="W38" s="33"/>
      <c r="X38" s="18"/>
      <c r="Y38" s="7"/>
    </row>
    <row r="39" spans="1:25" ht="38.25" customHeight="1" x14ac:dyDescent="0.3"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16.5" x14ac:dyDescent="0.3">
      <c r="S40" s="10"/>
      <c r="T40" s="10"/>
      <c r="U40" s="34" t="s">
        <v>22</v>
      </c>
      <c r="V40" s="35">
        <v>2013</v>
      </c>
      <c r="W40" s="33" t="s">
        <v>38</v>
      </c>
      <c r="X40" s="18"/>
      <c r="Y40" s="7"/>
    </row>
    <row r="41" spans="1:25" ht="16.5" x14ac:dyDescent="0.3">
      <c r="G41" s="6"/>
      <c r="H41" s="6"/>
      <c r="S41" s="10"/>
      <c r="T41" s="10"/>
      <c r="U41" s="36" t="s">
        <v>23</v>
      </c>
      <c r="V41" s="35">
        <f>V39-V40</f>
        <v>11</v>
      </c>
      <c r="W41" s="33"/>
      <c r="X41" s="18"/>
      <c r="Y41" s="7"/>
    </row>
    <row r="42" spans="1:25" ht="16.5" x14ac:dyDescent="0.3">
      <c r="S42" s="10"/>
      <c r="T42" s="10"/>
      <c r="U42" s="37"/>
      <c r="V42" s="35">
        <f>V41-60</f>
        <v>-49</v>
      </c>
      <c r="W42" s="33"/>
      <c r="X42" s="26"/>
      <c r="Y42" s="7"/>
    </row>
    <row r="43" spans="1:25" ht="16.5" x14ac:dyDescent="0.3">
      <c r="S43" s="10"/>
      <c r="T43" s="10"/>
      <c r="U43" s="37" t="s">
        <v>24</v>
      </c>
      <c r="V43" s="38">
        <f>335*2500</f>
        <v>837500</v>
      </c>
      <c r="W43" s="33"/>
      <c r="X43" s="26"/>
      <c r="Y43" s="7"/>
    </row>
    <row r="44" spans="1:25" ht="16.5" x14ac:dyDescent="0.3">
      <c r="S44" s="10"/>
      <c r="T44" s="10"/>
      <c r="U44" s="37" t="s">
        <v>25</v>
      </c>
      <c r="V44" s="35"/>
      <c r="W44" s="33"/>
      <c r="X44" s="26"/>
      <c r="Y44" s="7"/>
    </row>
    <row r="45" spans="1:25" ht="39" customHeight="1" x14ac:dyDescent="0.3">
      <c r="P45" s="48" t="s">
        <v>36</v>
      </c>
      <c r="Q45" s="48"/>
      <c r="R45" s="48"/>
      <c r="S45" s="48"/>
      <c r="U45" s="37"/>
      <c r="V45" s="35"/>
      <c r="W45" s="33"/>
      <c r="X45" s="26"/>
      <c r="Y45" s="7"/>
    </row>
    <row r="46" spans="1:25" ht="16.5" x14ac:dyDescent="0.3">
      <c r="U46" s="37" t="s">
        <v>26</v>
      </c>
      <c r="V46" s="39">
        <f>100-10</f>
        <v>90</v>
      </c>
      <c r="W46" s="33"/>
      <c r="X46" s="27"/>
      <c r="Y46" s="7"/>
    </row>
    <row r="47" spans="1:25" ht="16.5" x14ac:dyDescent="0.3"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27</v>
      </c>
      <c r="V47" s="35">
        <f>V46*11/60</f>
        <v>16.5</v>
      </c>
      <c r="W47" s="33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1"/>
      <c r="V48" s="40">
        <f>V47%</f>
        <v>0.16500000000000001</v>
      </c>
      <c r="W48" s="33"/>
      <c r="X48" s="18"/>
      <c r="Y48" s="7"/>
    </row>
    <row r="49" spans="15:25" ht="16.5" x14ac:dyDescent="0.3">
      <c r="R49" s="6" t="s">
        <v>18</v>
      </c>
      <c r="S49" s="16">
        <f>SUM(S48:S48)</f>
        <v>0</v>
      </c>
      <c r="U49" s="31" t="s">
        <v>28</v>
      </c>
      <c r="V49" s="41">
        <f>ROUND((V43*V48),0)</f>
        <v>138188</v>
      </c>
      <c r="W49" s="33"/>
      <c r="X49" s="18"/>
      <c r="Y49" s="7"/>
    </row>
    <row r="50" spans="15:25" ht="16.5" x14ac:dyDescent="0.3">
      <c r="R50" s="6" t="s">
        <v>13</v>
      </c>
      <c r="S50" s="16">
        <f>S49*90%</f>
        <v>0</v>
      </c>
      <c r="U50" s="31" t="s">
        <v>16</v>
      </c>
      <c r="V50" s="41">
        <v>335</v>
      </c>
      <c r="W50" s="33"/>
      <c r="X50" s="18"/>
      <c r="Y50" s="7"/>
    </row>
    <row r="51" spans="15:25" ht="16.5" x14ac:dyDescent="0.3">
      <c r="R51" s="6" t="s">
        <v>19</v>
      </c>
      <c r="S51" s="16">
        <f>S49*80%</f>
        <v>0</v>
      </c>
      <c r="U51" s="37" t="s">
        <v>17</v>
      </c>
      <c r="V51" s="35">
        <v>6500</v>
      </c>
      <c r="W51" s="33"/>
      <c r="X51" s="18"/>
      <c r="Y51" s="7"/>
    </row>
    <row r="52" spans="15:25" ht="16.5" x14ac:dyDescent="0.3">
      <c r="S52" s="10"/>
      <c r="T52" s="10"/>
      <c r="U52" s="37" t="s">
        <v>29</v>
      </c>
      <c r="V52" s="38">
        <f>V51*V50</f>
        <v>2177500</v>
      </c>
      <c r="W52" s="33"/>
      <c r="X52" s="26"/>
      <c r="Y52" s="7"/>
    </row>
    <row r="53" spans="15:25" ht="16.5" x14ac:dyDescent="0.3">
      <c r="S53" s="10"/>
      <c r="T53" s="10"/>
      <c r="U53" s="42" t="s">
        <v>30</v>
      </c>
      <c r="V53" s="43">
        <f>V52-V49</f>
        <v>2039312</v>
      </c>
      <c r="W53" s="44"/>
      <c r="X53" s="26"/>
      <c r="Y53" s="7"/>
    </row>
    <row r="54" spans="15:25" ht="16.5" x14ac:dyDescent="0.3">
      <c r="P54" s="13" t="s">
        <v>14</v>
      </c>
      <c r="S54" s="10"/>
      <c r="T54" s="11"/>
      <c r="U54" s="42" t="s">
        <v>31</v>
      </c>
      <c r="V54" s="43">
        <f>V53*0.9</f>
        <v>1835380.8</v>
      </c>
      <c r="W54" s="33"/>
      <c r="X54" s="28"/>
      <c r="Y54" s="7"/>
    </row>
    <row r="55" spans="15:25" ht="16.5" x14ac:dyDescent="0.3">
      <c r="S55" s="11"/>
      <c r="T55" s="10"/>
      <c r="U55" s="42" t="s">
        <v>32</v>
      </c>
      <c r="V55" s="45">
        <f>V53*0.8</f>
        <v>1631449.6</v>
      </c>
      <c r="W55" s="33"/>
      <c r="X55" s="29"/>
      <c r="Y55" s="7"/>
    </row>
    <row r="56" spans="15:25" ht="16.5" x14ac:dyDescent="0.3">
      <c r="S56" s="10"/>
      <c r="T56" s="10"/>
      <c r="U56" s="42" t="s">
        <v>33</v>
      </c>
      <c r="V56" s="46">
        <f>V53*0.025/12</f>
        <v>4248.5666666666666</v>
      </c>
      <c r="W56" s="33"/>
      <c r="X56" s="30"/>
      <c r="Y56" s="7"/>
    </row>
    <row r="57" spans="15:25" ht="15.75" x14ac:dyDescent="0.25"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15:25" ht="15.75" x14ac:dyDescent="0.25">
      <c r="U58" s="22"/>
      <c r="V58" s="23"/>
      <c r="W58" s="24"/>
      <c r="X58" s="24"/>
    </row>
    <row r="59" spans="15:25" ht="15.75" x14ac:dyDescent="0.25">
      <c r="U59" s="17"/>
      <c r="V59" s="19"/>
      <c r="W59" s="21"/>
      <c r="X59" s="21"/>
    </row>
    <row r="60" spans="15:25" ht="15.75" x14ac:dyDescent="0.25">
      <c r="U60" s="25"/>
      <c r="V60" s="21"/>
      <c r="W60" s="20"/>
      <c r="X60" s="20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S9:T9"/>
  <sheetViews>
    <sheetView zoomScaleNormal="100" workbookViewId="0">
      <selection activeCell="W15" sqref="W15"/>
    </sheetView>
  </sheetViews>
  <sheetFormatPr defaultRowHeight="15" x14ac:dyDescent="0.25"/>
  <sheetData>
    <row r="9" spans="19:20" x14ac:dyDescent="0.25">
      <c r="S9">
        <v>38.56</v>
      </c>
      <c r="T9">
        <f>S9*10.764</f>
        <v>415.05984000000001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16" sqref="T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S6" sqref="S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T10" sqref="T10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Q12" sqref="Q1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T12:U19"/>
  <sheetViews>
    <sheetView zoomScaleNormal="100" workbookViewId="0">
      <selection activeCell="W28" sqref="W28"/>
    </sheetView>
  </sheetViews>
  <sheetFormatPr defaultRowHeight="15" x14ac:dyDescent="0.25"/>
  <sheetData>
    <row r="12" spans="20:21" x14ac:dyDescent="0.25">
      <c r="T12">
        <v>55.29</v>
      </c>
      <c r="U12">
        <f>T12*10.764</f>
        <v>595.14155999999991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S18:T18"/>
  <sheetViews>
    <sheetView topLeftCell="A7" zoomScaleNormal="100" workbookViewId="0">
      <selection activeCell="V23" sqref="V23"/>
    </sheetView>
  </sheetViews>
  <sheetFormatPr defaultRowHeight="15" x14ac:dyDescent="0.25"/>
  <sheetData>
    <row r="18" spans="19:20" x14ac:dyDescent="0.25">
      <c r="S18">
        <v>38.56</v>
      </c>
      <c r="T18">
        <f>S18*10.764</f>
        <v>415.05984000000001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Z10:AA10"/>
  <sheetViews>
    <sheetView topLeftCell="F1" zoomScaleNormal="100" workbookViewId="0">
      <selection activeCell="Y21" sqref="Y21"/>
    </sheetView>
  </sheetViews>
  <sheetFormatPr defaultRowHeight="15" x14ac:dyDescent="0.25"/>
  <sheetData>
    <row r="10" spans="26:27" x14ac:dyDescent="0.25">
      <c r="Z10">
        <v>50.65</v>
      </c>
      <c r="AA10">
        <f>Z10*10.764</f>
        <v>545.19659999999999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S15" sqref="S15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U13:V13"/>
  <sheetViews>
    <sheetView zoomScaleNormal="100" workbookViewId="0">
      <selection activeCell="V13" sqref="V13"/>
    </sheetView>
  </sheetViews>
  <sheetFormatPr defaultRowHeight="15" x14ac:dyDescent="0.25"/>
  <sheetData>
    <row r="13" spans="21:22" x14ac:dyDescent="0.25">
      <c r="U13">
        <v>39.49</v>
      </c>
      <c r="V13">
        <f>U13*10.764</f>
        <v>425.07035999999999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2024-06-24T10:51:46Z</dcterms:modified>
</cp:coreProperties>
</file>