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dam Cama Road\RAMESH DAMJI GALIYA\"/>
    </mc:Choice>
  </mc:AlternateContent>
  <xr:revisionPtr revIDLastSave="0" documentId="13_ncr:1_{36FF89E0-7B5E-4239-803E-27D708C8803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5" i="4" l="1"/>
  <c r="W6" i="4"/>
  <c r="W7" i="4"/>
  <c r="W4" i="4"/>
  <c r="P25" i="4" l="1"/>
  <c r="V5" i="4"/>
  <c r="V6" i="4"/>
  <c r="V7" i="4"/>
  <c r="V4" i="4"/>
  <c r="U7" i="4"/>
  <c r="U6" i="4"/>
  <c r="U5" i="4"/>
  <c r="U4" i="4"/>
  <c r="Q24" i="4"/>
  <c r="P24" i="4"/>
  <c r="Q4" i="4"/>
  <c r="H20" i="4"/>
  <c r="H22" i="4" s="1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<sst xmlns="http://schemas.openxmlformats.org/spreadsheetml/2006/main" count="26" uniqueCount="23">
  <si>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</si>
  <si>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</si>
  <si>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</si>
  <si>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</si>
  <si>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</si>
  <si>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</si>
  <si>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</si>
  <si>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</si>
  <si>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</si>
  <si>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</si>
  <si>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</si>
  <si>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</si>
  <si>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</si>
  <si>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1005, 10th Floor, Wing - B, SUMUKHA, Village - Deonar, Kurla, Mumbai</t>
  </si>
  <si>
    <t>rera ca</t>
  </si>
  <si>
    <t>draft agreemen t - 1.94 cr</t>
  </si>
  <si>
    <t>oc - 2023</t>
  </si>
  <si>
    <t>rate</t>
  </si>
  <si>
    <t>1 car parking</t>
  </si>
  <si>
    <t>10.04.24</t>
  </si>
  <si>
    <t>04.04.24</t>
  </si>
  <si>
    <t>29.03.24</t>
  </si>
  <si>
    <t>18.01.24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</si>
</sst>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44</xdr:row>
      <xdr:rowOff>163054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D822C-9453-4F9A-84F4-FF9EA2218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087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325171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69F412-48EE-46C5-8474-8477591A0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69171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296592</xdr:colOff>
      <xdr:row>50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1F7B9-7939-4E80-88E4-A5FA10EF0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40592" cy="8392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13DA63-50D1-4FDF-A81C-27B45C09E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F3071B-D8E9-46C3-9E54-B696D41A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11529B-7EAC-4662-88C5-DB8851DF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39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E43CE0-F27A-470B-906A-EB2049CA8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600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274502-C5A0-4806-A1FA-6610A0F2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745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55EC7C-EB09-4467-B37A-78F662614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46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52EEA-1012-4A23-9943-F81D808EC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650</v>
      </c>
      <c r="C2" s="4">
        <f>B2*1.2</f>
        <v>780</v>
      </c>
      <c r="D2" s="4">
        <f t="shared" ref="D2:D13" si="2">C2*1.2</f>
        <v>936</v>
      </c>
      <c r="E2" s="16">
        <f t="shared" ref="E2:E13" si="3">R2</f>
        <v>16400000</v>
      </c>
      <c r="F2" s="10">
        <f t="shared" ref="F2:F13" si="4">ROUND((E2/B2),0)</f>
        <v>25231</v>
      </c>
      <c r="G2" s="10">
        <f t="shared" ref="G2:G13" si="5">ROUND((E2/C2),0)</f>
        <v>21026</v>
      </c>
      <c r="H2" s="10">
        <f t="shared" ref="H2:H13" si="6">ROUND((E2/D2),0)</f>
        <v>17521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650</v>
      </c>
      <c r="R2" s="2">
        <v>16400000</v>
      </c>
      <c r="S2" s="8"/>
      <c r="T2" s="8"/>
    </row>
    <row r="3" spans="1:23" x14ac:dyDescent="0.25">
      <c r="A3" s="4">
        <f t="shared" si="0"/>
        <v>0</v>
      </c>
      <c r="B3" s="4">
        <f t="shared" si="1"/>
        <v>646</v>
      </c>
      <c r="C3" s="4">
        <f t="shared" ref="C3:C15" si="9">B3*1.2</f>
        <v>775.19999999999993</v>
      </c>
      <c r="D3" s="4">
        <f t="shared" si="2"/>
        <v>930.2399999999999</v>
      </c>
      <c r="E3" s="16">
        <f t="shared" si="3"/>
        <v>19900000</v>
      </c>
      <c r="F3" s="10">
        <f t="shared" si="4"/>
        <v>30805</v>
      </c>
      <c r="G3" s="10">
        <f t="shared" si="5"/>
        <v>25671</v>
      </c>
      <c r="H3" s="10">
        <f t="shared" si="6"/>
        <v>21392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646</v>
      </c>
      <c r="R3" s="2">
        <v>19900000</v>
      </c>
      <c r="S3" s="8"/>
      <c r="T3" s="8"/>
    </row>
    <row r="4" spans="1:23" x14ac:dyDescent="0.25">
      <c r="A4" s="4">
        <f t="shared" si="0"/>
        <v>0</v>
      </c>
      <c r="B4" s="4">
        <f t="shared" si="1"/>
        <v>723</v>
      </c>
      <c r="C4" s="4">
        <f t="shared" si="9"/>
        <v>867.6</v>
      </c>
      <c r="D4" s="4">
        <f t="shared" si="2"/>
        <v>1041.1199999999999</v>
      </c>
      <c r="E4" s="16">
        <f t="shared" si="3"/>
        <v>20019170</v>
      </c>
      <c r="F4" s="10">
        <f t="shared" si="4"/>
        <v>27689</v>
      </c>
      <c r="G4" s="10">
        <f t="shared" si="5"/>
        <v>23074</v>
      </c>
      <c r="H4" s="10">
        <f t="shared" si="6"/>
        <v>19228</v>
      </c>
      <c r="I4" s="4" t="e">
        <f>#REF!</f>
        <v>#REF!</v>
      </c>
      <c r="J4" s="4" t="str">
        <f t="shared" si="7"/>
        <v>10.04.24</v>
      </c>
      <c r="O4">
        <v>0</v>
      </c>
      <c r="P4">
        <f t="shared" si="8"/>
        <v>0</v>
      </c>
      <c r="Q4">
        <f>692+31</f>
        <v>723</v>
      </c>
      <c r="R4" s="2">
        <v>20019170</v>
      </c>
      <c r="S4" s="8" t="s">
        <v>19</v>
      </c>
      <c r="T4" s="8"/>
      <c r="U4" s="2">
        <f>R4+1201500+30000</f>
        <v>21250670</v>
      </c>
      <c r="V4">
        <f>U4/Q4</f>
        <v>29392.351313969571</v>
      </c>
      <c r="W4">
        <f>V4*1.05</f>
        <v>30861.968879668053</v>
      </c>
    </row>
    <row r="5" spans="1:23" x14ac:dyDescent="0.25">
      <c r="A5" s="4">
        <f t="shared" si="0"/>
        <v>0</v>
      </c>
      <c r="B5" s="4">
        <f t="shared" si="1"/>
        <v>646</v>
      </c>
      <c r="C5" s="4">
        <f t="shared" si="9"/>
        <v>775.19999999999993</v>
      </c>
      <c r="D5" s="4">
        <f t="shared" si="2"/>
        <v>930.2399999999999</v>
      </c>
      <c r="E5" s="16">
        <f t="shared" si="3"/>
        <v>18560946</v>
      </c>
      <c r="F5" s="15">
        <f t="shared" si="4"/>
        <v>28732</v>
      </c>
      <c r="G5" s="10">
        <f t="shared" si="5"/>
        <v>23943</v>
      </c>
      <c r="H5" s="10">
        <f t="shared" si="6"/>
        <v>19953</v>
      </c>
      <c r="I5" s="4" t="e">
        <f>#REF!</f>
        <v>#REF!</v>
      </c>
      <c r="J5" s="4" t="str">
        <f t="shared" si="7"/>
        <v>04.04.24</v>
      </c>
      <c r="O5">
        <v>0</v>
      </c>
      <c r="P5">
        <f t="shared" si="8"/>
        <v>0</v>
      </c>
      <c r="Q5">
        <v>646</v>
      </c>
      <c r="R5" s="2">
        <v>18560946</v>
      </c>
      <c r="S5" s="8" t="s">
        <v>20</v>
      </c>
      <c r="T5" s="8"/>
      <c r="U5" s="2">
        <f>R5+1114000+30000</f>
        <v>19704946</v>
      </c>
      <c r="V5" s="11">
        <f t="shared" ref="V5:V7" si="10">U5/Q5</f>
        <v>30503.012383900928</v>
      </c>
      <c r="W5">
        <f t="shared" ref="W5:W7" si="11">V5*1.05</f>
        <v>32028.163003095975</v>
      </c>
    </row>
    <row r="6" spans="1:23" x14ac:dyDescent="0.25">
      <c r="A6" s="4">
        <f t="shared" si="0"/>
        <v>0</v>
      </c>
      <c r="B6" s="4">
        <f t="shared" si="1"/>
        <v>692</v>
      </c>
      <c r="C6" s="4">
        <f t="shared" si="9"/>
        <v>830.4</v>
      </c>
      <c r="D6" s="4">
        <f t="shared" si="2"/>
        <v>996.4799999999999</v>
      </c>
      <c r="E6" s="16">
        <f t="shared" si="3"/>
        <v>19872254</v>
      </c>
      <c r="F6" s="10">
        <f t="shared" si="4"/>
        <v>28717</v>
      </c>
      <c r="G6" s="10">
        <f t="shared" si="5"/>
        <v>23931</v>
      </c>
      <c r="H6" s="10">
        <f t="shared" si="6"/>
        <v>19942</v>
      </c>
      <c r="I6" s="4" t="e">
        <f>#REF!</f>
        <v>#REF!</v>
      </c>
      <c r="J6" s="4" t="str">
        <f t="shared" si="7"/>
        <v>29.03.24</v>
      </c>
      <c r="O6">
        <v>0</v>
      </c>
      <c r="P6">
        <f t="shared" si="8"/>
        <v>0</v>
      </c>
      <c r="Q6">
        <v>692</v>
      </c>
      <c r="R6" s="2">
        <v>19872254</v>
      </c>
      <c r="S6" s="8" t="s">
        <v>21</v>
      </c>
      <c r="T6" s="8"/>
      <c r="U6" s="2">
        <f>R6+1192500+30000</f>
        <v>21094754</v>
      </c>
      <c r="V6">
        <f t="shared" si="10"/>
        <v>30483.748554913294</v>
      </c>
      <c r="W6">
        <f t="shared" si="11"/>
        <v>32007.935982658961</v>
      </c>
    </row>
    <row r="7" spans="1:23" x14ac:dyDescent="0.25">
      <c r="A7" s="4">
        <f t="shared" si="0"/>
        <v>0</v>
      </c>
      <c r="B7" s="4">
        <f t="shared" si="1"/>
        <v>653</v>
      </c>
      <c r="C7" s="4">
        <f t="shared" si="9"/>
        <v>783.6</v>
      </c>
      <c r="D7" s="4">
        <f t="shared" si="2"/>
        <v>940.31999999999994</v>
      </c>
      <c r="E7" s="16">
        <f t="shared" si="3"/>
        <v>17382568</v>
      </c>
      <c r="F7" s="10">
        <f t="shared" si="4"/>
        <v>26620</v>
      </c>
      <c r="G7" s="10">
        <f t="shared" si="5"/>
        <v>22183</v>
      </c>
      <c r="H7" s="10">
        <f t="shared" si="6"/>
        <v>18486</v>
      </c>
      <c r="I7" s="4" t="e">
        <f>#REF!</f>
        <v>#REF!</v>
      </c>
      <c r="J7" s="4" t="str">
        <f t="shared" si="7"/>
        <v>18.01.24</v>
      </c>
      <c r="O7">
        <v>0</v>
      </c>
      <c r="P7">
        <f t="shared" si="8"/>
        <v>0</v>
      </c>
      <c r="Q7">
        <v>653</v>
      </c>
      <c r="R7" s="2">
        <v>17382568</v>
      </c>
      <c r="S7" s="8" t="s">
        <v>22</v>
      </c>
      <c r="T7" s="8"/>
      <c r="U7" s="2">
        <f>R7+1043000+30000</f>
        <v>18455568</v>
      </c>
      <c r="V7">
        <f t="shared" si="10"/>
        <v>28262.738131699847</v>
      </c>
      <c r="W7">
        <f t="shared" si="11"/>
        <v>29675.875038284841</v>
      </c>
    </row>
    <row r="8" spans="1:23" x14ac:dyDescent="0.25">
      <c r="A8" s="4">
        <f t="shared" si="0"/>
        <v>0</v>
      </c>
      <c r="B8" s="4">
        <f t="shared" si="1"/>
        <v>717</v>
      </c>
      <c r="C8" s="4">
        <f t="shared" si="9"/>
        <v>860.4</v>
      </c>
      <c r="D8" s="4">
        <f t="shared" si="2"/>
        <v>1032.48</v>
      </c>
      <c r="E8" s="16">
        <f t="shared" si="3"/>
        <v>22000000</v>
      </c>
      <c r="F8" s="10">
        <f t="shared" si="4"/>
        <v>30683</v>
      </c>
      <c r="G8" s="10">
        <f t="shared" si="5"/>
        <v>25570</v>
      </c>
      <c r="H8" s="10">
        <f t="shared" si="6"/>
        <v>21308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717</v>
      </c>
      <c r="R8" s="2">
        <v>22000000</v>
      </c>
      <c r="S8" s="8"/>
      <c r="T8" s="8"/>
    </row>
    <row r="9" spans="1:23" x14ac:dyDescent="0.25">
      <c r="A9" s="4">
        <f t="shared" si="0"/>
        <v>0</v>
      </c>
      <c r="B9" s="4">
        <f t="shared" si="1"/>
        <v>671</v>
      </c>
      <c r="C9" s="4">
        <f t="shared" si="9"/>
        <v>805.19999999999993</v>
      </c>
      <c r="D9" s="4">
        <f t="shared" si="2"/>
        <v>966.2399999999999</v>
      </c>
      <c r="E9" s="16">
        <f t="shared" si="3"/>
        <v>20900000</v>
      </c>
      <c r="F9" s="10">
        <f t="shared" si="4"/>
        <v>31148</v>
      </c>
      <c r="G9" s="10">
        <f t="shared" si="5"/>
        <v>25956</v>
      </c>
      <c r="H9" s="10">
        <f t="shared" si="6"/>
        <v>21630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671</v>
      </c>
      <c r="R9" s="2">
        <v>20900000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646</v>
      </c>
      <c r="C10" s="4">
        <f t="shared" si="9"/>
        <v>775.19999999999993</v>
      </c>
      <c r="D10" s="4">
        <f t="shared" si="2"/>
        <v>930.2399999999999</v>
      </c>
      <c r="E10" s="16">
        <f t="shared" si="3"/>
        <v>20900000</v>
      </c>
      <c r="F10" s="15">
        <f t="shared" si="4"/>
        <v>32353</v>
      </c>
      <c r="G10" s="10">
        <f t="shared" si="5"/>
        <v>26961</v>
      </c>
      <c r="H10" s="10">
        <f t="shared" si="6"/>
        <v>22467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646</v>
      </c>
      <c r="R10" s="2">
        <v>20900000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723</v>
      </c>
      <c r="C11" s="4">
        <f t="shared" si="9"/>
        <v>867.6</v>
      </c>
      <c r="D11" s="4">
        <f t="shared" si="2"/>
        <v>1041.1199999999999</v>
      </c>
      <c r="E11" s="16">
        <f t="shared" si="3"/>
        <v>23200000</v>
      </c>
      <c r="F11" s="15">
        <f t="shared" si="4"/>
        <v>32089</v>
      </c>
      <c r="G11" s="10">
        <f t="shared" si="5"/>
        <v>26740</v>
      </c>
      <c r="H11" s="10">
        <f t="shared" si="6"/>
        <v>22284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723</v>
      </c>
      <c r="R11" s="2">
        <v>23200000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2:Q12" si="12">P12/1.2</f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671</v>
      </c>
      <c r="I18">
        <v>670.92</v>
      </c>
    </row>
    <row r="19" spans="7:24" x14ac:dyDescent="0.25">
      <c r="G19" t="s">
        <v>17</v>
      </c>
      <c r="H19">
        <v>32000</v>
      </c>
    </row>
    <row r="20" spans="7:24" x14ac:dyDescent="0.25">
      <c r="H20" s="11">
        <f>H19*H18</f>
        <v>21472000</v>
      </c>
      <c r="I20" t="s">
        <v>18</v>
      </c>
    </row>
    <row r="22" spans="7:24" x14ac:dyDescent="0.25">
      <c r="G22" s="6"/>
      <c r="H22" s="6">
        <f>H21+H20</f>
        <v>21472000</v>
      </c>
    </row>
    <row r="24" spans="7:24" x14ac:dyDescent="0.25">
      <c r="H24" t="s">
        <v>15</v>
      </c>
      <c r="P24" s="11">
        <f>1.94*1.2</f>
        <v>2.3279999999999998</v>
      </c>
      <c r="Q24" s="11">
        <f>P24*75%</f>
        <v>1.746</v>
      </c>
      <c r="R24" s="13"/>
      <c r="T24" s="11"/>
      <c r="U24" s="11"/>
      <c r="V24" s="11"/>
      <c r="W24" s="11"/>
      <c r="X24" s="11"/>
    </row>
    <row r="25" spans="7:24" x14ac:dyDescent="0.25">
      <c r="H25" t="s">
        <v>16</v>
      </c>
      <c r="P25" s="11">
        <f>P24/671</f>
        <v>3.4694485842026823E-3</v>
      </c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2024-06-22T09:28:14Z</dcterms:modified>
</cp:coreProperties>
</file>