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OI\Project\SEEMA VIDHI PALACE - Vasai\"/>
    </mc:Choice>
  </mc:AlternateContent>
  <xr:revisionPtr revIDLastSave="0" documentId="13_ncr:1_{06ED3B5E-BDB2-4B2A-B49A-51D3F690528F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A - Wing" sheetId="87" r:id="rId1"/>
    <sheet name="A - Wing (Sale)" sheetId="100" r:id="rId2"/>
    <sheet name="A - Wing (Rehab)" sheetId="101" r:id="rId3"/>
    <sheet name="B - Wing" sheetId="99" r:id="rId4"/>
    <sheet name="B - Wing (Sale)" sheetId="102" r:id="rId5"/>
    <sheet name="B - Wing (Rehab)" sheetId="103" r:id="rId6"/>
    <sheet name="Total" sheetId="79" r:id="rId7"/>
    <sheet name="Rera" sheetId="92" r:id="rId8"/>
    <sheet name="Typical Floor" sheetId="85" r:id="rId9"/>
    <sheet name="IGR" sheetId="97" r:id="rId10"/>
    <sheet name="RR" sheetId="98" r:id="rId11"/>
  </sheets>
  <definedNames>
    <definedName name="_xlnm._FilterDatabase" localSheetId="0" hidden="1">'A - Wing'!$N$1:$N$83</definedName>
    <definedName name="_xlnm._FilterDatabase" localSheetId="2" hidden="1">'A - Wing (Rehab)'!$D$2:$D$22</definedName>
    <definedName name="_xlnm._FilterDatabase" localSheetId="1" hidden="1">'A - Wing (Sale)'!$D$2:$D$17</definedName>
    <definedName name="_xlnm._FilterDatabase" localSheetId="3" hidden="1">'B - Wing'!$N$1:$N$87</definedName>
    <definedName name="_xlnm._FilterDatabase" localSheetId="5" hidden="1">'B - Wing (Rehab)'!$D$2:$D$22</definedName>
    <definedName name="_xlnm._FilterDatabase" localSheetId="4" hidden="1">'B - Wing (Sale)'!$D$2:$D$21</definedName>
  </definedNames>
  <calcPr calcId="191029"/>
</workbook>
</file>

<file path=xl/calcChain.xml><?xml version="1.0" encoding="utf-8"?>
<calcChain xmlns="http://schemas.openxmlformats.org/spreadsheetml/2006/main">
  <c r="K9" i="79" l="1"/>
  <c r="J10" i="79"/>
  <c r="J8" i="79"/>
  <c r="J7" i="79"/>
  <c r="J6" i="79"/>
  <c r="J5" i="79"/>
  <c r="H8" i="79"/>
  <c r="G8" i="79"/>
  <c r="F8" i="79"/>
  <c r="E8" i="79"/>
  <c r="D8" i="79"/>
  <c r="H7" i="79"/>
  <c r="G7" i="79"/>
  <c r="F7" i="79"/>
  <c r="E7" i="79"/>
  <c r="D7" i="79"/>
  <c r="D6" i="79"/>
  <c r="D5" i="79"/>
  <c r="J4" i="79"/>
  <c r="J3" i="79"/>
  <c r="E4" i="79"/>
  <c r="F4" i="79"/>
  <c r="G4" i="79"/>
  <c r="H4" i="79"/>
  <c r="D4" i="79"/>
  <c r="D3" i="79"/>
  <c r="D2" i="79"/>
  <c r="F22" i="103"/>
  <c r="E22" i="103"/>
  <c r="K21" i="103"/>
  <c r="L21" i="103" s="1"/>
  <c r="G21" i="103"/>
  <c r="H21" i="103" s="1"/>
  <c r="M21" i="103" s="1"/>
  <c r="K20" i="103"/>
  <c r="L20" i="103" s="1"/>
  <c r="G20" i="103"/>
  <c r="H20" i="103" s="1"/>
  <c r="M20" i="103" s="1"/>
  <c r="K19" i="103"/>
  <c r="L19" i="103" s="1"/>
  <c r="G19" i="103"/>
  <c r="H19" i="103" s="1"/>
  <c r="M19" i="103" s="1"/>
  <c r="K18" i="103"/>
  <c r="L18" i="103" s="1"/>
  <c r="G18" i="103"/>
  <c r="H18" i="103" s="1"/>
  <c r="M18" i="103" s="1"/>
  <c r="K17" i="103"/>
  <c r="L17" i="103" s="1"/>
  <c r="G17" i="103"/>
  <c r="H17" i="103" s="1"/>
  <c r="M17" i="103" s="1"/>
  <c r="K16" i="103"/>
  <c r="L16" i="103" s="1"/>
  <c r="G16" i="103"/>
  <c r="H16" i="103" s="1"/>
  <c r="M16" i="103" s="1"/>
  <c r="K15" i="103"/>
  <c r="L15" i="103" s="1"/>
  <c r="G15" i="103"/>
  <c r="H15" i="103" s="1"/>
  <c r="M15" i="103" s="1"/>
  <c r="K14" i="103"/>
  <c r="L14" i="103" s="1"/>
  <c r="G14" i="103"/>
  <c r="H14" i="103" s="1"/>
  <c r="M14" i="103" s="1"/>
  <c r="K13" i="103"/>
  <c r="L13" i="103" s="1"/>
  <c r="G13" i="103"/>
  <c r="H13" i="103" s="1"/>
  <c r="M13" i="103" s="1"/>
  <c r="K12" i="103"/>
  <c r="L12" i="103" s="1"/>
  <c r="G12" i="103"/>
  <c r="H12" i="103" s="1"/>
  <c r="M12" i="103" s="1"/>
  <c r="K11" i="103"/>
  <c r="L11" i="103" s="1"/>
  <c r="G11" i="103"/>
  <c r="H11" i="103" s="1"/>
  <c r="M11" i="103" s="1"/>
  <c r="K10" i="103"/>
  <c r="L10" i="103" s="1"/>
  <c r="G10" i="103"/>
  <c r="H10" i="103" s="1"/>
  <c r="M10" i="103" s="1"/>
  <c r="K9" i="103"/>
  <c r="L9" i="103" s="1"/>
  <c r="G9" i="103"/>
  <c r="H9" i="103" s="1"/>
  <c r="M9" i="103" s="1"/>
  <c r="K8" i="103"/>
  <c r="L8" i="103" s="1"/>
  <c r="G8" i="103"/>
  <c r="H8" i="103" s="1"/>
  <c r="M8" i="103" s="1"/>
  <c r="K7" i="103"/>
  <c r="L7" i="103" s="1"/>
  <c r="G7" i="103"/>
  <c r="H7" i="103" s="1"/>
  <c r="M7" i="103" s="1"/>
  <c r="K6" i="103"/>
  <c r="L6" i="103" s="1"/>
  <c r="G6" i="103"/>
  <c r="H6" i="103" s="1"/>
  <c r="M6" i="103" s="1"/>
  <c r="K5" i="103"/>
  <c r="L5" i="103" s="1"/>
  <c r="G5" i="103"/>
  <c r="H5" i="103" s="1"/>
  <c r="M5" i="103" s="1"/>
  <c r="K4" i="103"/>
  <c r="L4" i="103" s="1"/>
  <c r="G4" i="103"/>
  <c r="H4" i="103" s="1"/>
  <c r="M4" i="103" s="1"/>
  <c r="K3" i="103"/>
  <c r="L3" i="103" s="1"/>
  <c r="G3" i="103"/>
  <c r="H3" i="103" s="1"/>
  <c r="M3" i="103" s="1"/>
  <c r="K2" i="103"/>
  <c r="L2" i="103" s="1"/>
  <c r="G2" i="103"/>
  <c r="H2" i="103" s="1"/>
  <c r="M2" i="103" s="1"/>
  <c r="F21" i="102"/>
  <c r="E21" i="102"/>
  <c r="G20" i="102"/>
  <c r="J20" i="102" s="1"/>
  <c r="K20" i="102" s="1"/>
  <c r="L20" i="102" s="1"/>
  <c r="G19" i="102"/>
  <c r="H19" i="102" s="1"/>
  <c r="M19" i="102" s="1"/>
  <c r="G18" i="102"/>
  <c r="J18" i="102" s="1"/>
  <c r="K18" i="102" s="1"/>
  <c r="L18" i="102" s="1"/>
  <c r="J17" i="102"/>
  <c r="K17" i="102" s="1"/>
  <c r="L17" i="102" s="1"/>
  <c r="H17" i="102"/>
  <c r="M17" i="102" s="1"/>
  <c r="G17" i="102"/>
  <c r="G16" i="102"/>
  <c r="J16" i="102" s="1"/>
  <c r="K16" i="102" s="1"/>
  <c r="L16" i="102" s="1"/>
  <c r="G15" i="102"/>
  <c r="J15" i="102" s="1"/>
  <c r="K15" i="102" s="1"/>
  <c r="L15" i="102" s="1"/>
  <c r="G14" i="102"/>
  <c r="J14" i="102" s="1"/>
  <c r="K14" i="102" s="1"/>
  <c r="L14" i="102" s="1"/>
  <c r="G13" i="102"/>
  <c r="J13" i="102" s="1"/>
  <c r="K13" i="102" s="1"/>
  <c r="L13" i="102" s="1"/>
  <c r="G12" i="102"/>
  <c r="J12" i="102" s="1"/>
  <c r="K12" i="102" s="1"/>
  <c r="L12" i="102" s="1"/>
  <c r="G11" i="102"/>
  <c r="J11" i="102" s="1"/>
  <c r="K11" i="102" s="1"/>
  <c r="L11" i="102" s="1"/>
  <c r="G10" i="102"/>
  <c r="J10" i="102" s="1"/>
  <c r="K10" i="102" s="1"/>
  <c r="L10" i="102" s="1"/>
  <c r="G9" i="102"/>
  <c r="J9" i="102" s="1"/>
  <c r="K9" i="102" s="1"/>
  <c r="L9" i="102" s="1"/>
  <c r="G8" i="102"/>
  <c r="J8" i="102" s="1"/>
  <c r="K8" i="102" s="1"/>
  <c r="L8" i="102" s="1"/>
  <c r="G7" i="102"/>
  <c r="J7" i="102" s="1"/>
  <c r="K7" i="102" s="1"/>
  <c r="L7" i="102" s="1"/>
  <c r="G6" i="102"/>
  <c r="J6" i="102" s="1"/>
  <c r="K6" i="102" s="1"/>
  <c r="L6" i="102" s="1"/>
  <c r="G5" i="102"/>
  <c r="J5" i="102" s="1"/>
  <c r="K5" i="102" s="1"/>
  <c r="L5" i="102" s="1"/>
  <c r="G4" i="102"/>
  <c r="J4" i="102" s="1"/>
  <c r="K4" i="102" s="1"/>
  <c r="L4" i="102" s="1"/>
  <c r="G3" i="102"/>
  <c r="J3" i="102" s="1"/>
  <c r="K3" i="102" s="1"/>
  <c r="L3" i="102" s="1"/>
  <c r="G2" i="102"/>
  <c r="J2" i="102" s="1"/>
  <c r="J19" i="102" l="1"/>
  <c r="K19" i="102" s="1"/>
  <c r="L19" i="102" s="1"/>
  <c r="G22" i="103"/>
  <c r="K22" i="103"/>
  <c r="H6" i="102"/>
  <c r="M6" i="102" s="1"/>
  <c r="H8" i="102"/>
  <c r="M8" i="102" s="1"/>
  <c r="H10" i="102"/>
  <c r="M10" i="102" s="1"/>
  <c r="H12" i="102"/>
  <c r="M12" i="102" s="1"/>
  <c r="H14" i="102"/>
  <c r="M14" i="102" s="1"/>
  <c r="H3" i="102"/>
  <c r="M3" i="102" s="1"/>
  <c r="H5" i="102"/>
  <c r="M5" i="102" s="1"/>
  <c r="J21" i="102"/>
  <c r="K2" i="102"/>
  <c r="G21" i="102"/>
  <c r="H2" i="102"/>
  <c r="H4" i="102"/>
  <c r="M4" i="102" s="1"/>
  <c r="H7" i="102"/>
  <c r="M7" i="102" s="1"/>
  <c r="H9" i="102"/>
  <c r="M9" i="102" s="1"/>
  <c r="H11" i="102"/>
  <c r="M11" i="102" s="1"/>
  <c r="H13" i="102"/>
  <c r="M13" i="102" s="1"/>
  <c r="H15" i="102"/>
  <c r="M15" i="102" s="1"/>
  <c r="H16" i="102"/>
  <c r="M16" i="102" s="1"/>
  <c r="H18" i="102"/>
  <c r="M18" i="102" s="1"/>
  <c r="H20" i="102"/>
  <c r="M20" i="102" s="1"/>
  <c r="M22" i="103" l="1"/>
  <c r="J22" i="103"/>
  <c r="H22" i="103"/>
  <c r="H21" i="102"/>
  <c r="M2" i="102"/>
  <c r="M21" i="102" s="1"/>
  <c r="L2" i="102"/>
  <c r="K21" i="102"/>
  <c r="F22" i="101" l="1"/>
  <c r="E22" i="101"/>
  <c r="K21" i="101"/>
  <c r="L21" i="101" s="1"/>
  <c r="G21" i="101"/>
  <c r="H21" i="101" s="1"/>
  <c r="M21" i="101" s="1"/>
  <c r="K20" i="101"/>
  <c r="L20" i="101" s="1"/>
  <c r="G20" i="101"/>
  <c r="H20" i="101" s="1"/>
  <c r="M20" i="101" s="1"/>
  <c r="K19" i="101"/>
  <c r="L19" i="101" s="1"/>
  <c r="G19" i="101"/>
  <c r="H19" i="101" s="1"/>
  <c r="M19" i="101" s="1"/>
  <c r="K18" i="101"/>
  <c r="L18" i="101" s="1"/>
  <c r="G18" i="101"/>
  <c r="H18" i="101" s="1"/>
  <c r="M18" i="101" s="1"/>
  <c r="K17" i="101"/>
  <c r="L17" i="101" s="1"/>
  <c r="G17" i="101"/>
  <c r="H17" i="101" s="1"/>
  <c r="M17" i="101" s="1"/>
  <c r="K16" i="101"/>
  <c r="L16" i="101" s="1"/>
  <c r="G16" i="101"/>
  <c r="H16" i="101" s="1"/>
  <c r="M16" i="101" s="1"/>
  <c r="K15" i="101"/>
  <c r="L15" i="101" s="1"/>
  <c r="G15" i="101"/>
  <c r="H15" i="101" s="1"/>
  <c r="M15" i="101" s="1"/>
  <c r="K14" i="101"/>
  <c r="L14" i="101" s="1"/>
  <c r="G14" i="101"/>
  <c r="H14" i="101" s="1"/>
  <c r="M14" i="101" s="1"/>
  <c r="K13" i="101"/>
  <c r="L13" i="101" s="1"/>
  <c r="G13" i="101"/>
  <c r="H13" i="101" s="1"/>
  <c r="M13" i="101" s="1"/>
  <c r="K12" i="101"/>
  <c r="L12" i="101" s="1"/>
  <c r="G12" i="101"/>
  <c r="H12" i="101" s="1"/>
  <c r="M12" i="101" s="1"/>
  <c r="K11" i="101"/>
  <c r="L11" i="101" s="1"/>
  <c r="G11" i="101"/>
  <c r="H11" i="101" s="1"/>
  <c r="M11" i="101" s="1"/>
  <c r="K10" i="101"/>
  <c r="L10" i="101" s="1"/>
  <c r="G10" i="101"/>
  <c r="H10" i="101" s="1"/>
  <c r="M10" i="101" s="1"/>
  <c r="K9" i="101"/>
  <c r="L9" i="101" s="1"/>
  <c r="G9" i="101"/>
  <c r="H9" i="101" s="1"/>
  <c r="M9" i="101" s="1"/>
  <c r="K8" i="101"/>
  <c r="L8" i="101" s="1"/>
  <c r="G8" i="101"/>
  <c r="H8" i="101" s="1"/>
  <c r="M8" i="101" s="1"/>
  <c r="K7" i="101"/>
  <c r="L7" i="101" s="1"/>
  <c r="G7" i="101"/>
  <c r="H7" i="101" s="1"/>
  <c r="M7" i="101" s="1"/>
  <c r="K6" i="101"/>
  <c r="L6" i="101" s="1"/>
  <c r="G6" i="101"/>
  <c r="H6" i="101" s="1"/>
  <c r="M6" i="101" s="1"/>
  <c r="K5" i="101"/>
  <c r="L5" i="101" s="1"/>
  <c r="G5" i="101"/>
  <c r="H5" i="101" s="1"/>
  <c r="M5" i="101" s="1"/>
  <c r="K4" i="101"/>
  <c r="L4" i="101" s="1"/>
  <c r="G4" i="101"/>
  <c r="H4" i="101" s="1"/>
  <c r="M4" i="101" s="1"/>
  <c r="K3" i="101"/>
  <c r="L3" i="101" s="1"/>
  <c r="G3" i="101"/>
  <c r="H3" i="101" s="1"/>
  <c r="M3" i="101" s="1"/>
  <c r="K2" i="101"/>
  <c r="G2" i="101"/>
  <c r="F17" i="100"/>
  <c r="E17" i="100"/>
  <c r="G16" i="100"/>
  <c r="J16" i="100" s="1"/>
  <c r="K16" i="100" s="1"/>
  <c r="L16" i="100" s="1"/>
  <c r="G15" i="100"/>
  <c r="J15" i="100" s="1"/>
  <c r="K15" i="100" s="1"/>
  <c r="L15" i="100" s="1"/>
  <c r="G14" i="100"/>
  <c r="J14" i="100" s="1"/>
  <c r="K14" i="100" s="1"/>
  <c r="L14" i="100" s="1"/>
  <c r="G13" i="100"/>
  <c r="J13" i="100" s="1"/>
  <c r="K13" i="100" s="1"/>
  <c r="L13" i="100" s="1"/>
  <c r="G12" i="100"/>
  <c r="J12" i="100" s="1"/>
  <c r="K12" i="100" s="1"/>
  <c r="L12" i="100" s="1"/>
  <c r="G11" i="100"/>
  <c r="J11" i="100" s="1"/>
  <c r="K11" i="100" s="1"/>
  <c r="L11" i="100" s="1"/>
  <c r="G10" i="100"/>
  <c r="J10" i="100" s="1"/>
  <c r="K10" i="100" s="1"/>
  <c r="L10" i="100" s="1"/>
  <c r="G9" i="100"/>
  <c r="J9" i="100" s="1"/>
  <c r="K9" i="100" s="1"/>
  <c r="L9" i="100" s="1"/>
  <c r="G8" i="100"/>
  <c r="J8" i="100" s="1"/>
  <c r="K8" i="100" s="1"/>
  <c r="L8" i="100" s="1"/>
  <c r="G7" i="100"/>
  <c r="J7" i="100" s="1"/>
  <c r="K7" i="100" s="1"/>
  <c r="L7" i="100" s="1"/>
  <c r="G6" i="100"/>
  <c r="J6" i="100" s="1"/>
  <c r="K6" i="100" s="1"/>
  <c r="L6" i="100" s="1"/>
  <c r="G5" i="100"/>
  <c r="J5" i="100" s="1"/>
  <c r="K5" i="100" s="1"/>
  <c r="L5" i="100" s="1"/>
  <c r="G4" i="100"/>
  <c r="J4" i="100" s="1"/>
  <c r="K4" i="100" s="1"/>
  <c r="L4" i="100" s="1"/>
  <c r="G3" i="100"/>
  <c r="J3" i="100" s="1"/>
  <c r="K3" i="100" s="1"/>
  <c r="L3" i="100" s="1"/>
  <c r="G2" i="100"/>
  <c r="H2" i="100" s="1"/>
  <c r="M2" i="100" s="1"/>
  <c r="K3" i="87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2" i="87"/>
  <c r="K3" i="99"/>
  <c r="K4" i="99"/>
  <c r="K5" i="99"/>
  <c r="K6" i="99"/>
  <c r="K7" i="99"/>
  <c r="K8" i="99"/>
  <c r="K9" i="99"/>
  <c r="K10" i="99"/>
  <c r="K11" i="99"/>
  <c r="K12" i="99"/>
  <c r="K13" i="99"/>
  <c r="K14" i="99"/>
  <c r="K15" i="99"/>
  <c r="K16" i="99"/>
  <c r="K17" i="99"/>
  <c r="K18" i="99"/>
  <c r="K19" i="99"/>
  <c r="K20" i="99"/>
  <c r="K21" i="99"/>
  <c r="K22" i="99"/>
  <c r="K23" i="99"/>
  <c r="K24" i="99"/>
  <c r="K25" i="99"/>
  <c r="K26" i="99"/>
  <c r="K27" i="99"/>
  <c r="K28" i="99"/>
  <c r="K29" i="99"/>
  <c r="K30" i="99"/>
  <c r="K31" i="99"/>
  <c r="K32" i="99"/>
  <c r="K33" i="99"/>
  <c r="K34" i="99"/>
  <c r="K35" i="99"/>
  <c r="K36" i="99"/>
  <c r="K37" i="99"/>
  <c r="K38" i="99"/>
  <c r="K39" i="99"/>
  <c r="K40" i="99"/>
  <c r="K2" i="99"/>
  <c r="N7" i="85"/>
  <c r="L7" i="85"/>
  <c r="N6" i="85"/>
  <c r="L6" i="85"/>
  <c r="N5" i="85"/>
  <c r="L5" i="85"/>
  <c r="N4" i="85"/>
  <c r="L4" i="85"/>
  <c r="N3" i="85"/>
  <c r="L3" i="85"/>
  <c r="M12" i="85"/>
  <c r="M13" i="85"/>
  <c r="M14" i="85"/>
  <c r="M11" i="85"/>
  <c r="I11" i="85"/>
  <c r="P18" i="85"/>
  <c r="P19" i="85"/>
  <c r="P20" i="85"/>
  <c r="P21" i="85"/>
  <c r="P17" i="85"/>
  <c r="N21" i="85"/>
  <c r="N20" i="85"/>
  <c r="N19" i="85"/>
  <c r="N18" i="85"/>
  <c r="N17" i="85"/>
  <c r="L21" i="85"/>
  <c r="L20" i="85"/>
  <c r="L19" i="85"/>
  <c r="L18" i="85"/>
  <c r="L17" i="85"/>
  <c r="H10" i="99"/>
  <c r="M10" i="99" s="1"/>
  <c r="H18" i="99"/>
  <c r="M18" i="99" s="1"/>
  <c r="G3" i="99"/>
  <c r="J3" i="99" s="1"/>
  <c r="G4" i="99"/>
  <c r="H4" i="99" s="1"/>
  <c r="M4" i="99" s="1"/>
  <c r="G5" i="99"/>
  <c r="H5" i="99" s="1"/>
  <c r="M5" i="99" s="1"/>
  <c r="G6" i="99"/>
  <c r="G7" i="99"/>
  <c r="L7" i="99" s="1"/>
  <c r="G8" i="99"/>
  <c r="H8" i="99" s="1"/>
  <c r="M8" i="99" s="1"/>
  <c r="G9" i="99"/>
  <c r="H9" i="99" s="1"/>
  <c r="M9" i="99" s="1"/>
  <c r="G10" i="99"/>
  <c r="G11" i="99"/>
  <c r="L11" i="99" s="1"/>
  <c r="G12" i="99"/>
  <c r="H12" i="99" s="1"/>
  <c r="M12" i="99" s="1"/>
  <c r="G13" i="99"/>
  <c r="H13" i="99" s="1"/>
  <c r="M13" i="99" s="1"/>
  <c r="G14" i="99"/>
  <c r="G15" i="99"/>
  <c r="L15" i="99" s="1"/>
  <c r="G16" i="99"/>
  <c r="H16" i="99" s="1"/>
  <c r="M16" i="99" s="1"/>
  <c r="G17" i="99"/>
  <c r="H17" i="99" s="1"/>
  <c r="M17" i="99" s="1"/>
  <c r="G18" i="99"/>
  <c r="G19" i="99"/>
  <c r="L19" i="99" s="1"/>
  <c r="G20" i="99"/>
  <c r="H20" i="99" s="1"/>
  <c r="M20" i="99" s="1"/>
  <c r="G21" i="99"/>
  <c r="H21" i="99" s="1"/>
  <c r="M21" i="99" s="1"/>
  <c r="G22" i="99"/>
  <c r="G23" i="99"/>
  <c r="L23" i="99" s="1"/>
  <c r="G24" i="99"/>
  <c r="H24" i="99" s="1"/>
  <c r="M24" i="99" s="1"/>
  <c r="G25" i="99"/>
  <c r="H25" i="99" s="1"/>
  <c r="M25" i="99" s="1"/>
  <c r="G26" i="99"/>
  <c r="J26" i="99" s="1"/>
  <c r="G27" i="99"/>
  <c r="J27" i="99" s="1"/>
  <c r="G28" i="99"/>
  <c r="H28" i="99" s="1"/>
  <c r="M28" i="99" s="1"/>
  <c r="G29" i="99"/>
  <c r="H29" i="99" s="1"/>
  <c r="M29" i="99" s="1"/>
  <c r="G30" i="99"/>
  <c r="J30" i="99" s="1"/>
  <c r="G31" i="99"/>
  <c r="J31" i="99" s="1"/>
  <c r="G32" i="99"/>
  <c r="H32" i="99" s="1"/>
  <c r="M32" i="99" s="1"/>
  <c r="G33" i="99"/>
  <c r="H33" i="99" s="1"/>
  <c r="M33" i="99" s="1"/>
  <c r="G34" i="99"/>
  <c r="G35" i="99"/>
  <c r="L35" i="99" s="1"/>
  <c r="G36" i="99"/>
  <c r="H36" i="99" s="1"/>
  <c r="M36" i="99" s="1"/>
  <c r="G37" i="99"/>
  <c r="H37" i="99" s="1"/>
  <c r="M37" i="99" s="1"/>
  <c r="G38" i="99"/>
  <c r="J38" i="99" s="1"/>
  <c r="G39" i="99"/>
  <c r="J39" i="99" s="1"/>
  <c r="G40" i="99"/>
  <c r="H40" i="99" s="1"/>
  <c r="M40" i="99" s="1"/>
  <c r="F41" i="99"/>
  <c r="E41" i="99"/>
  <c r="G2" i="99"/>
  <c r="J2" i="99" s="1"/>
  <c r="E37" i="87"/>
  <c r="F37" i="87"/>
  <c r="G3" i="87"/>
  <c r="G4" i="87"/>
  <c r="H4" i="87" s="1"/>
  <c r="M4" i="87" s="1"/>
  <c r="G5" i="87"/>
  <c r="H5" i="87" s="1"/>
  <c r="M5" i="87" s="1"/>
  <c r="G6" i="87"/>
  <c r="G7" i="87"/>
  <c r="G8" i="87"/>
  <c r="H8" i="87" s="1"/>
  <c r="M8" i="87" s="1"/>
  <c r="G9" i="87"/>
  <c r="J9" i="87" s="1"/>
  <c r="G10" i="87"/>
  <c r="G11" i="87"/>
  <c r="J11" i="87" s="1"/>
  <c r="G12" i="87"/>
  <c r="H12" i="87" s="1"/>
  <c r="M12" i="87" s="1"/>
  <c r="G13" i="87"/>
  <c r="H13" i="87" s="1"/>
  <c r="M13" i="87" s="1"/>
  <c r="G14" i="87"/>
  <c r="J14" i="87" s="1"/>
  <c r="G15" i="87"/>
  <c r="G16" i="87"/>
  <c r="H16" i="87" s="1"/>
  <c r="M16" i="87" s="1"/>
  <c r="G17" i="87"/>
  <c r="G18" i="87"/>
  <c r="G19" i="87"/>
  <c r="G20" i="87"/>
  <c r="H20" i="87" s="1"/>
  <c r="M20" i="87" s="1"/>
  <c r="G21" i="87"/>
  <c r="H21" i="87" s="1"/>
  <c r="M21" i="87" s="1"/>
  <c r="G22" i="87"/>
  <c r="G23" i="87"/>
  <c r="G24" i="87"/>
  <c r="H24" i="87" s="1"/>
  <c r="M24" i="87" s="1"/>
  <c r="G25" i="87"/>
  <c r="H25" i="87" s="1"/>
  <c r="M25" i="87" s="1"/>
  <c r="G26" i="87"/>
  <c r="G27" i="87"/>
  <c r="J27" i="87" s="1"/>
  <c r="G28" i="87"/>
  <c r="H28" i="87" s="1"/>
  <c r="M28" i="87" s="1"/>
  <c r="G29" i="87"/>
  <c r="J29" i="87" s="1"/>
  <c r="G30" i="87"/>
  <c r="J30" i="87" s="1"/>
  <c r="G31" i="87"/>
  <c r="J31" i="87" s="1"/>
  <c r="G32" i="87"/>
  <c r="H32" i="87" s="1"/>
  <c r="M32" i="87" s="1"/>
  <c r="G33" i="87"/>
  <c r="H33" i="87" s="1"/>
  <c r="M33" i="87" s="1"/>
  <c r="G34" i="87"/>
  <c r="J34" i="87" s="1"/>
  <c r="G35" i="87"/>
  <c r="J35" i="87" s="1"/>
  <c r="G36" i="87"/>
  <c r="H36" i="87" s="1"/>
  <c r="M36" i="87" s="1"/>
  <c r="G2" i="87"/>
  <c r="I14" i="85"/>
  <c r="I13" i="85"/>
  <c r="I21" i="85"/>
  <c r="I20" i="85"/>
  <c r="I19" i="85"/>
  <c r="I18" i="85"/>
  <c r="I17" i="85"/>
  <c r="I4" i="85"/>
  <c r="I5" i="85"/>
  <c r="I6" i="85"/>
  <c r="I7" i="85"/>
  <c r="I3" i="85"/>
  <c r="E14" i="85"/>
  <c r="E13" i="85"/>
  <c r="E12" i="85"/>
  <c r="E11" i="85"/>
  <c r="E21" i="85"/>
  <c r="E20" i="85"/>
  <c r="E19" i="85"/>
  <c r="E18" i="85"/>
  <c r="E17" i="85"/>
  <c r="E4" i="85"/>
  <c r="E5" i="85"/>
  <c r="E6" i="85"/>
  <c r="E7" i="85"/>
  <c r="E3" i="85"/>
  <c r="H38" i="92"/>
  <c r="G37" i="92"/>
  <c r="G36" i="92"/>
  <c r="G35" i="92"/>
  <c r="G34" i="92"/>
  <c r="G33" i="92"/>
  <c r="G32" i="92"/>
  <c r="G31" i="92"/>
  <c r="G30" i="92"/>
  <c r="G29" i="92"/>
  <c r="G28" i="92"/>
  <c r="G22" i="101" l="1"/>
  <c r="H2" i="101"/>
  <c r="M2" i="101" s="1"/>
  <c r="H6" i="100"/>
  <c r="M6" i="100" s="1"/>
  <c r="J2" i="100"/>
  <c r="J17" i="100" s="1"/>
  <c r="H3" i="100"/>
  <c r="M3" i="100" s="1"/>
  <c r="H4" i="100"/>
  <c r="M4" i="100" s="1"/>
  <c r="H7" i="100"/>
  <c r="M7" i="100" s="1"/>
  <c r="H9" i="100"/>
  <c r="M9" i="100" s="1"/>
  <c r="H11" i="100"/>
  <c r="M11" i="100" s="1"/>
  <c r="H13" i="100"/>
  <c r="M13" i="100" s="1"/>
  <c r="H15" i="100"/>
  <c r="M15" i="100" s="1"/>
  <c r="G17" i="100"/>
  <c r="H8" i="100"/>
  <c r="M8" i="100" s="1"/>
  <c r="H10" i="100"/>
  <c r="M10" i="100" s="1"/>
  <c r="H12" i="100"/>
  <c r="M12" i="100" s="1"/>
  <c r="H14" i="100"/>
  <c r="M14" i="100" s="1"/>
  <c r="H16" i="100"/>
  <c r="M16" i="100" s="1"/>
  <c r="J22" i="101"/>
  <c r="L2" i="101"/>
  <c r="H17" i="100"/>
  <c r="H5" i="100"/>
  <c r="M5" i="100" s="1"/>
  <c r="L34" i="99"/>
  <c r="L38" i="99"/>
  <c r="L39" i="99"/>
  <c r="L31" i="99"/>
  <c r="L27" i="99"/>
  <c r="L3" i="99"/>
  <c r="L30" i="99"/>
  <c r="L26" i="99"/>
  <c r="L22" i="99"/>
  <c r="L18" i="99"/>
  <c r="L14" i="99"/>
  <c r="L10" i="99"/>
  <c r="L6" i="99"/>
  <c r="H34" i="99"/>
  <c r="M34" i="99" s="1"/>
  <c r="H26" i="99"/>
  <c r="M26" i="99" s="1"/>
  <c r="H39" i="99"/>
  <c r="M39" i="99" s="1"/>
  <c r="H31" i="99"/>
  <c r="M31" i="99" s="1"/>
  <c r="H23" i="99"/>
  <c r="M23" i="99" s="1"/>
  <c r="H15" i="99"/>
  <c r="M15" i="99" s="1"/>
  <c r="H7" i="99"/>
  <c r="M7" i="99" s="1"/>
  <c r="H38" i="99"/>
  <c r="M38" i="99" s="1"/>
  <c r="H30" i="99"/>
  <c r="M30" i="99" s="1"/>
  <c r="H22" i="99"/>
  <c r="M22" i="99" s="1"/>
  <c r="H14" i="99"/>
  <c r="M14" i="99" s="1"/>
  <c r="H6" i="99"/>
  <c r="M6" i="99" s="1"/>
  <c r="H35" i="99"/>
  <c r="M35" i="99" s="1"/>
  <c r="H27" i="99"/>
  <c r="M27" i="99" s="1"/>
  <c r="H19" i="99"/>
  <c r="M19" i="99" s="1"/>
  <c r="H11" i="99"/>
  <c r="M11" i="99" s="1"/>
  <c r="H3" i="99"/>
  <c r="M3" i="99" s="1"/>
  <c r="J40" i="99"/>
  <c r="J37" i="99"/>
  <c r="J36" i="99"/>
  <c r="J33" i="99"/>
  <c r="J32" i="99"/>
  <c r="J29" i="99"/>
  <c r="J28" i="99"/>
  <c r="J25" i="99"/>
  <c r="L24" i="99"/>
  <c r="L21" i="99"/>
  <c r="L20" i="99"/>
  <c r="L17" i="99"/>
  <c r="L16" i="99"/>
  <c r="L13" i="99"/>
  <c r="L12" i="99"/>
  <c r="L9" i="99"/>
  <c r="J8" i="99"/>
  <c r="J5" i="99"/>
  <c r="J4" i="99"/>
  <c r="G41" i="99"/>
  <c r="L2" i="99"/>
  <c r="H2" i="99"/>
  <c r="L29" i="87"/>
  <c r="L17" i="87"/>
  <c r="L35" i="87"/>
  <c r="L31" i="87"/>
  <c r="L27" i="87"/>
  <c r="L23" i="87"/>
  <c r="L19" i="87"/>
  <c r="L15" i="87"/>
  <c r="L11" i="87"/>
  <c r="L3" i="87"/>
  <c r="L9" i="87"/>
  <c r="L34" i="87"/>
  <c r="L30" i="87"/>
  <c r="L26" i="87"/>
  <c r="L22" i="87"/>
  <c r="L18" i="87"/>
  <c r="L14" i="87"/>
  <c r="L10" i="87"/>
  <c r="L7" i="87"/>
  <c r="L6" i="87"/>
  <c r="H15" i="87"/>
  <c r="M15" i="87" s="1"/>
  <c r="H3" i="87"/>
  <c r="M3" i="87" s="1"/>
  <c r="H35" i="87"/>
  <c r="M35" i="87" s="1"/>
  <c r="G37" i="87"/>
  <c r="H19" i="87"/>
  <c r="M19" i="87" s="1"/>
  <c r="H31" i="87"/>
  <c r="M31" i="87" s="1"/>
  <c r="H27" i="87"/>
  <c r="M27" i="87" s="1"/>
  <c r="H11" i="87"/>
  <c r="M11" i="87" s="1"/>
  <c r="H2" i="87"/>
  <c r="M2" i="87" s="1"/>
  <c r="H23" i="87"/>
  <c r="M23" i="87" s="1"/>
  <c r="H7" i="87"/>
  <c r="M7" i="87" s="1"/>
  <c r="J33" i="87"/>
  <c r="H34" i="87"/>
  <c r="M34" i="87" s="1"/>
  <c r="H30" i="87"/>
  <c r="M30" i="87" s="1"/>
  <c r="H26" i="87"/>
  <c r="M26" i="87" s="1"/>
  <c r="H22" i="87"/>
  <c r="M22" i="87" s="1"/>
  <c r="H18" i="87"/>
  <c r="M18" i="87" s="1"/>
  <c r="H14" i="87"/>
  <c r="M14" i="87" s="1"/>
  <c r="H10" i="87"/>
  <c r="M10" i="87" s="1"/>
  <c r="H6" i="87"/>
  <c r="M6" i="87" s="1"/>
  <c r="J36" i="87"/>
  <c r="J32" i="87"/>
  <c r="J28" i="87"/>
  <c r="J20" i="87"/>
  <c r="J16" i="87"/>
  <c r="H29" i="87"/>
  <c r="M29" i="87" s="1"/>
  <c r="H17" i="87"/>
  <c r="M17" i="87" s="1"/>
  <c r="H9" i="87"/>
  <c r="M9" i="87" s="1"/>
  <c r="J12" i="79"/>
  <c r="M22" i="101" l="1"/>
  <c r="M17" i="100"/>
  <c r="K2" i="100"/>
  <c r="L2" i="100" s="1"/>
  <c r="H22" i="101"/>
  <c r="K22" i="101"/>
  <c r="L28" i="99"/>
  <c r="L5" i="99"/>
  <c r="L29" i="99"/>
  <c r="L37" i="99"/>
  <c r="L8" i="99"/>
  <c r="L32" i="99"/>
  <c r="L40" i="99"/>
  <c r="L4" i="99"/>
  <c r="L36" i="99"/>
  <c r="L25" i="99"/>
  <c r="L33" i="99"/>
  <c r="J41" i="99"/>
  <c r="H41" i="99"/>
  <c r="M2" i="99"/>
  <c r="M41" i="99" s="1"/>
  <c r="L4" i="87"/>
  <c r="L36" i="87"/>
  <c r="L8" i="87"/>
  <c r="L5" i="87"/>
  <c r="L33" i="87"/>
  <c r="L28" i="87"/>
  <c r="L20" i="87"/>
  <c r="L25" i="87"/>
  <c r="L24" i="87"/>
  <c r="L12" i="87"/>
  <c r="L13" i="87"/>
  <c r="L16" i="87"/>
  <c r="L32" i="87"/>
  <c r="L21" i="87"/>
  <c r="M37" i="87"/>
  <c r="H37" i="87"/>
  <c r="J37" i="87"/>
  <c r="J11" i="79"/>
  <c r="J13" i="79" s="1"/>
  <c r="K17" i="100" l="1"/>
  <c r="K41" i="99"/>
  <c r="K37" i="87"/>
  <c r="J2" i="79" l="1"/>
  <c r="L2" i="79" l="1"/>
  <c r="L8" i="79" s="1"/>
  <c r="L2" i="87" l="1"/>
</calcChain>
</file>

<file path=xl/sharedStrings.xml><?xml version="1.0" encoding="utf-8"?>
<sst xmlns="http://schemas.openxmlformats.org/spreadsheetml/2006/main" count="446" uniqueCount="48">
  <si>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</si>
  <si>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</si>
  <si>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</si>
  <si>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</si>
  <si>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</si>
  <si>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</si>
  <si>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</si>
  <si>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</si>
  <si>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</si>
  <si>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</si>
  <si>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</si>
  <si>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</si>
  <si>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 xml:space="preserve">Total </t>
  </si>
  <si>
    <t>2 BHK</t>
  </si>
  <si>
    <t>1BHK</t>
  </si>
  <si>
    <t>2BHK</t>
  </si>
  <si>
    <t>A -Wing</t>
  </si>
  <si>
    <t>1st to 7th</t>
  </si>
  <si>
    <t>Tot - 4</t>
  </si>
  <si>
    <t>Tot - 5</t>
  </si>
  <si>
    <t>1 BHK</t>
  </si>
  <si>
    <t>B-Wing</t>
  </si>
  <si>
    <t>Ground</t>
  </si>
  <si>
    <t>As per Plan RERA Carpet Area</t>
  </si>
  <si>
    <t xml:space="preserve"> Comp.</t>
  </si>
  <si>
    <t xml:space="preserve">As per Approved Plan / RERA Carpet Area in 
Sq. Ft.                      
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</si>
  <si>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</si>
  <si>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</si>
  <si>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</si>
  <si>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</si>
  <si>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 / Rehab</t>
  </si>
  <si>
    <t xml:space="preserve">Total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</si>
  <si>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</si>
  <si>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Rehab</t>
  </si>
  <si>
    <t>sale</t>
  </si>
  <si>
    <t>Gr.</t>
  </si>
  <si>
    <t xml:space="preserve">As per Builder Encl.Balcony + Flowerbed Area in 
Sq. Ft.                      
</t>
  </si>
  <si>
    <t>Wing</t>
  </si>
  <si>
    <t>A - Sale</t>
  </si>
  <si>
    <t>A - Rehab</t>
  </si>
  <si>
    <t>B - Sale</t>
  </si>
  <si>
    <t>B - Rehab</t>
  </si>
  <si>
    <t xml:space="preserve">1 BHK - 09                                             2 BHK - 06                                                                                                                      </t>
  </si>
  <si>
    <t xml:space="preserve">1 BHK - 12                                             2 BHK - 08                                                                                                                      </t>
  </si>
  <si>
    <t xml:space="preserve">1 BHK - 13                                             2 BHK - 06                                                                                                                      </t>
  </si>
  <si>
    <t xml:space="preserve">1 BHK - 12                                             2 BHK - 08                                                                                                                     </t>
  </si>
  <si>
    <t>Total (b)</t>
  </si>
  <si>
    <t>Total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</si>
</sst>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7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2" fontId="0" fillId="0" borderId="0" xfId="0" applyNumberFormat="1"/>
    <xf numFmtId="1" fontId="9" fillId="0" borderId="0" xfId="0" applyNumberFormat="1" applyFont="1"/>
    <xf numFmtId="1" fontId="0" fillId="0" borderId="5" xfId="0" applyNumberFormat="1" applyBorder="1" applyAlignment="1">
      <alignment horizontal="left" vertical="top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43" fontId="10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0" applyNumberFormat="1" applyFont="1"/>
    <xf numFmtId="43" fontId="11" fillId="0" borderId="1" xfId="0" applyNumberFormat="1" applyFont="1" applyBorder="1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/>
    </xf>
    <xf numFmtId="0" fontId="17" fillId="3" borderId="0" xfId="0" applyFont="1" applyFill="1" applyAlignment="1">
      <alignment horizontal="center"/>
    </xf>
    <xf numFmtId="0" fontId="11" fillId="0" borderId="0" xfId="0" applyFont="1"/>
    <xf numFmtId="2" fontId="11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1" fontId="18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6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43" fontId="6" fillId="0" borderId="1" xfId="1" applyFont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Border="1" applyAlignment="1">
      <alignment horizontal="center"/>
    </xf>
    <xf numFmtId="43" fontId="6" fillId="0" borderId="0" xfId="1" applyFont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31" fillId="0" borderId="0" xfId="0" applyFont="1"/>
    <xf numFmtId="43" fontId="31" fillId="0" borderId="0" xfId="1" applyFont="1"/>
    <xf numFmtId="0" fontId="3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32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190500</xdr:rowOff>
    </xdr:from>
    <xdr:to>
      <xdr:col>19</xdr:col>
      <xdr:colOff>429358</xdr:colOff>
      <xdr:row>25</xdr:row>
      <xdr:rowOff>95971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BA575-4C3A-4495-834F-E1B84CF4A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11602183" cy="5163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29</xdr:col>
      <xdr:colOff>458370</xdr:colOff>
      <xdr:row>35</xdr:row>
      <xdr:rowOff>77088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AF6CD7-5650-C667-8B95-B2A0176B6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381000"/>
          <a:ext cx="8383170" cy="6363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opLeftCell="A13" zoomScale="130" zoomScaleNormal="130" workbookViewId="0">
      <selection activeCell="M27" sqref="M27"/>
    </sheetView>
  </sheetViews>
  <sheetFormatPr defaultRowHeight="15" x14ac:dyDescent="0.25"/>
  <cols>
    <col min="1" max="1" width="4" style="7" customWidth="1"/>
    <col min="2" max="3" width="5.140625" style="59" customWidth="1"/>
    <col min="4" max="4" width="6.42578125" style="54" customWidth="1"/>
    <col min="5" max="5" width="7.5703125" style="55" customWidth="1"/>
    <col min="6" max="6" width="7.42578125" style="55" customWidth="1"/>
    <col min="7" max="7" width="6.5703125" style="55" customWidth="1"/>
    <col min="8" max="8" width="6.5703125" style="106" customWidth="1"/>
    <col min="9" max="9" width="7.140625" style="106" customWidth="1"/>
    <col min="10" max="10" width="13.85546875" style="106" customWidth="1"/>
    <col min="11" max="11" width="13.42578125" style="106" customWidth="1"/>
    <col min="12" max="12" width="10.85546875" style="107" bestFit="1" customWidth="1"/>
    <col min="13" max="13" width="11.42578125" style="10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66.75" customHeight="1" thickBot="1" x14ac:dyDescent="0.3">
      <c r="A1" s="75" t="s">
        <v>1</v>
      </c>
      <c r="B1" s="75" t="s">
        <v>0</v>
      </c>
      <c r="C1" s="76" t="s">
        <v>2</v>
      </c>
      <c r="D1" s="76" t="s">
        <v>24</v>
      </c>
      <c r="E1" s="76" t="s">
        <v>25</v>
      </c>
      <c r="F1" s="76" t="s">
        <v>36</v>
      </c>
      <c r="G1" s="76" t="s">
        <v>31</v>
      </c>
      <c r="H1" s="76" t="s">
        <v>11</v>
      </c>
      <c r="I1" s="75" t="s">
        <v>32</v>
      </c>
      <c r="J1" s="84" t="s">
        <v>26</v>
      </c>
      <c r="K1" s="85" t="s">
        <v>27</v>
      </c>
      <c r="L1" s="86" t="s">
        <v>28</v>
      </c>
      <c r="M1" s="87" t="s">
        <v>29</v>
      </c>
      <c r="N1" s="5" t="s">
        <v>30</v>
      </c>
    </row>
    <row r="2" spans="1:23" ht="17.25" thickBot="1" x14ac:dyDescent="0.35">
      <c r="A2" s="77">
        <v>1</v>
      </c>
      <c r="B2" s="26">
        <v>101</v>
      </c>
      <c r="C2" s="78">
        <v>1</v>
      </c>
      <c r="D2" s="83" t="s">
        <v>13</v>
      </c>
      <c r="E2" s="88">
        <v>416</v>
      </c>
      <c r="F2" s="88">
        <v>67</v>
      </c>
      <c r="G2" s="88">
        <f>E2+F2</f>
        <v>483</v>
      </c>
      <c r="H2" s="78">
        <f>G2*1.1</f>
        <v>531.30000000000007</v>
      </c>
      <c r="I2" s="77">
        <v>14000</v>
      </c>
      <c r="J2" s="91">
        <v>0</v>
      </c>
      <c r="K2" s="92">
        <f>ROUND(J2*1.17,0)</f>
        <v>0</v>
      </c>
      <c r="L2" s="93">
        <f>MROUND((K2*0.025/12),500)</f>
        <v>0</v>
      </c>
      <c r="M2" s="94">
        <f>H2*2600</f>
        <v>1381380.0000000002</v>
      </c>
      <c r="N2" s="89" t="s">
        <v>33</v>
      </c>
      <c r="O2" s="22"/>
      <c r="P2" s="3"/>
      <c r="R2" s="10"/>
      <c r="S2" s="3"/>
      <c r="T2" s="3"/>
      <c r="U2" s="6"/>
      <c r="W2" s="12"/>
    </row>
    <row r="3" spans="1:23" ht="17.25" thickBot="1" x14ac:dyDescent="0.35">
      <c r="A3" s="77">
        <v>2</v>
      </c>
      <c r="B3" s="26">
        <v>102</v>
      </c>
      <c r="C3" s="78">
        <v>1</v>
      </c>
      <c r="D3" s="83" t="s">
        <v>20</v>
      </c>
      <c r="E3" s="88">
        <v>305</v>
      </c>
      <c r="F3" s="88">
        <v>44</v>
      </c>
      <c r="G3" s="88">
        <f t="shared" ref="G3:G36" si="0">E3+F3</f>
        <v>349</v>
      </c>
      <c r="H3" s="78">
        <f t="shared" ref="H3:H36" si="1">G3*1.1</f>
        <v>383.90000000000003</v>
      </c>
      <c r="I3" s="77">
        <v>14000</v>
      </c>
      <c r="J3" s="91">
        <v>0</v>
      </c>
      <c r="K3" s="92">
        <f t="shared" ref="K3:K36" si="2">ROUND(J3*1.17,0)</f>
        <v>0</v>
      </c>
      <c r="L3" s="93">
        <f t="shared" ref="L3:L36" si="3">MROUND((K3*0.025/12),500)</f>
        <v>0</v>
      </c>
      <c r="M3" s="94">
        <f t="shared" ref="M3:M36" si="4">H3*2600</f>
        <v>998140.00000000012</v>
      </c>
      <c r="N3" s="89" t="s">
        <v>33</v>
      </c>
      <c r="P3" s="15"/>
      <c r="R3" s="10"/>
      <c r="S3" s="3"/>
      <c r="T3" s="11"/>
      <c r="U3" s="13"/>
      <c r="W3" s="12"/>
    </row>
    <row r="4" spans="1:23" ht="16.5" x14ac:dyDescent="0.3">
      <c r="A4" s="77">
        <v>3</v>
      </c>
      <c r="B4" s="26">
        <v>103</v>
      </c>
      <c r="C4" s="78">
        <v>1</v>
      </c>
      <c r="D4" s="83" t="s">
        <v>20</v>
      </c>
      <c r="E4" s="88">
        <v>363</v>
      </c>
      <c r="F4" s="88">
        <v>64</v>
      </c>
      <c r="G4" s="88">
        <f t="shared" si="0"/>
        <v>427</v>
      </c>
      <c r="H4" s="78">
        <f t="shared" si="1"/>
        <v>469.70000000000005</v>
      </c>
      <c r="I4" s="77">
        <v>14000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1221220.0000000002</v>
      </c>
      <c r="N4" s="89" t="s">
        <v>33</v>
      </c>
      <c r="P4" s="15"/>
      <c r="R4" s="10"/>
      <c r="S4" s="3"/>
      <c r="T4" s="11"/>
      <c r="U4" s="13"/>
      <c r="W4" s="65"/>
    </row>
    <row r="5" spans="1:23" ht="16.5" x14ac:dyDescent="0.3">
      <c r="A5" s="77">
        <v>4</v>
      </c>
      <c r="B5" s="26">
        <v>104</v>
      </c>
      <c r="C5" s="78">
        <v>1</v>
      </c>
      <c r="D5" s="83" t="s">
        <v>20</v>
      </c>
      <c r="E5" s="88">
        <v>300</v>
      </c>
      <c r="F5" s="88">
        <v>44</v>
      </c>
      <c r="G5" s="88">
        <f t="shared" si="0"/>
        <v>344</v>
      </c>
      <c r="H5" s="78">
        <f t="shared" si="1"/>
        <v>378.40000000000003</v>
      </c>
      <c r="I5" s="77">
        <v>14000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983840.00000000012</v>
      </c>
      <c r="N5" s="89" t="s">
        <v>33</v>
      </c>
      <c r="P5" s="15"/>
      <c r="R5" s="10"/>
      <c r="S5" s="3"/>
      <c r="T5" s="11"/>
      <c r="U5" s="13"/>
      <c r="W5" s="65"/>
    </row>
    <row r="6" spans="1:23" ht="16.5" x14ac:dyDescent="0.3">
      <c r="A6" s="77">
        <v>5</v>
      </c>
      <c r="B6" s="26">
        <v>105</v>
      </c>
      <c r="C6" s="78">
        <v>1</v>
      </c>
      <c r="D6" s="83" t="s">
        <v>13</v>
      </c>
      <c r="E6" s="88">
        <v>422</v>
      </c>
      <c r="F6" s="88">
        <v>67</v>
      </c>
      <c r="G6" s="88">
        <f t="shared" si="0"/>
        <v>489</v>
      </c>
      <c r="H6" s="78">
        <f t="shared" si="1"/>
        <v>537.90000000000009</v>
      </c>
      <c r="I6" s="77">
        <v>14000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1398540.0000000002</v>
      </c>
      <c r="N6" s="89" t="s">
        <v>33</v>
      </c>
      <c r="P6" s="15"/>
      <c r="R6" s="10"/>
      <c r="S6" s="3"/>
      <c r="T6" s="11"/>
      <c r="U6" s="13"/>
      <c r="W6" s="65"/>
    </row>
    <row r="7" spans="1:23" s="56" customFormat="1" ht="16.5" x14ac:dyDescent="0.3">
      <c r="A7" s="77">
        <v>6</v>
      </c>
      <c r="B7" s="26">
        <v>201</v>
      </c>
      <c r="C7" s="78">
        <v>2</v>
      </c>
      <c r="D7" s="83" t="s">
        <v>13</v>
      </c>
      <c r="E7" s="88">
        <v>416</v>
      </c>
      <c r="F7" s="88">
        <v>67</v>
      </c>
      <c r="G7" s="88">
        <f t="shared" si="0"/>
        <v>483</v>
      </c>
      <c r="H7" s="78">
        <f t="shared" si="1"/>
        <v>531.30000000000007</v>
      </c>
      <c r="I7" s="77">
        <v>14000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1381380.0000000002</v>
      </c>
      <c r="N7" s="89" t="s">
        <v>33</v>
      </c>
      <c r="O7" s="57"/>
      <c r="P7" s="58"/>
      <c r="R7" s="11"/>
      <c r="S7" s="11"/>
    </row>
    <row r="8" spans="1:23" s="56" customFormat="1" ht="16.5" x14ac:dyDescent="0.3">
      <c r="A8" s="77">
        <v>7</v>
      </c>
      <c r="B8" s="26">
        <v>202</v>
      </c>
      <c r="C8" s="78">
        <v>2</v>
      </c>
      <c r="D8" s="83" t="s">
        <v>20</v>
      </c>
      <c r="E8" s="88">
        <v>305</v>
      </c>
      <c r="F8" s="88">
        <v>44</v>
      </c>
      <c r="G8" s="88">
        <f t="shared" si="0"/>
        <v>349</v>
      </c>
      <c r="H8" s="78">
        <f t="shared" si="1"/>
        <v>383.90000000000003</v>
      </c>
      <c r="I8" s="77">
        <v>14000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998140.00000000012</v>
      </c>
      <c r="N8" s="89" t="s">
        <v>33</v>
      </c>
      <c r="O8" s="57"/>
      <c r="P8" s="58"/>
      <c r="R8" s="11"/>
      <c r="S8" s="11"/>
    </row>
    <row r="9" spans="1:23" ht="16.5" x14ac:dyDescent="0.3">
      <c r="A9" s="77">
        <v>8</v>
      </c>
      <c r="B9" s="26">
        <v>203</v>
      </c>
      <c r="C9" s="78">
        <v>2</v>
      </c>
      <c r="D9" s="83" t="s">
        <v>20</v>
      </c>
      <c r="E9" s="88">
        <v>363</v>
      </c>
      <c r="F9" s="88">
        <v>64</v>
      </c>
      <c r="G9" s="88">
        <f t="shared" si="0"/>
        <v>427</v>
      </c>
      <c r="H9" s="78">
        <f t="shared" si="1"/>
        <v>469.70000000000005</v>
      </c>
      <c r="I9" s="77">
        <v>14000</v>
      </c>
      <c r="J9" s="91">
        <f t="shared" ref="J9:J36" si="5">G9*I9</f>
        <v>5978000</v>
      </c>
      <c r="K9" s="92">
        <f t="shared" si="2"/>
        <v>6994260</v>
      </c>
      <c r="L9" s="93">
        <f t="shared" si="3"/>
        <v>14500</v>
      </c>
      <c r="M9" s="94">
        <f t="shared" si="4"/>
        <v>1221220.0000000002</v>
      </c>
      <c r="N9" s="89" t="s">
        <v>34</v>
      </c>
      <c r="O9" s="14"/>
      <c r="P9" s="15"/>
      <c r="R9" s="3"/>
      <c r="S9" s="3"/>
    </row>
    <row r="10" spans="1:23" ht="16.5" x14ac:dyDescent="0.3">
      <c r="A10" s="77">
        <v>9</v>
      </c>
      <c r="B10" s="26">
        <v>204</v>
      </c>
      <c r="C10" s="78">
        <v>2</v>
      </c>
      <c r="D10" s="83" t="s">
        <v>20</v>
      </c>
      <c r="E10" s="88">
        <v>300</v>
      </c>
      <c r="F10" s="88">
        <v>44</v>
      </c>
      <c r="G10" s="88">
        <f t="shared" si="0"/>
        <v>344</v>
      </c>
      <c r="H10" s="78">
        <f t="shared" si="1"/>
        <v>378.40000000000003</v>
      </c>
      <c r="I10" s="77">
        <v>14000</v>
      </c>
      <c r="J10" s="91">
        <v>0</v>
      </c>
      <c r="K10" s="92">
        <f t="shared" si="2"/>
        <v>0</v>
      </c>
      <c r="L10" s="93">
        <f t="shared" si="3"/>
        <v>0</v>
      </c>
      <c r="M10" s="94">
        <f t="shared" si="4"/>
        <v>983840.00000000012</v>
      </c>
      <c r="N10" s="89" t="s">
        <v>33</v>
      </c>
      <c r="O10" s="14"/>
      <c r="P10" s="15"/>
      <c r="R10" s="3"/>
      <c r="S10" s="3"/>
    </row>
    <row r="11" spans="1:23" ht="16.5" x14ac:dyDescent="0.3">
      <c r="A11" s="77">
        <v>10</v>
      </c>
      <c r="B11" s="26">
        <v>205</v>
      </c>
      <c r="C11" s="78">
        <v>2</v>
      </c>
      <c r="D11" s="83" t="s">
        <v>13</v>
      </c>
      <c r="E11" s="88">
        <v>422</v>
      </c>
      <c r="F11" s="88">
        <v>67</v>
      </c>
      <c r="G11" s="88">
        <f t="shared" si="0"/>
        <v>489</v>
      </c>
      <c r="H11" s="78">
        <f t="shared" si="1"/>
        <v>537.90000000000009</v>
      </c>
      <c r="I11" s="77">
        <v>14000</v>
      </c>
      <c r="J11" s="91">
        <f t="shared" si="5"/>
        <v>6846000</v>
      </c>
      <c r="K11" s="92">
        <f t="shared" si="2"/>
        <v>8009820</v>
      </c>
      <c r="L11" s="93">
        <f t="shared" si="3"/>
        <v>16500</v>
      </c>
      <c r="M11" s="94">
        <f t="shared" si="4"/>
        <v>1398540.0000000002</v>
      </c>
      <c r="N11" s="89" t="s">
        <v>34</v>
      </c>
      <c r="O11" s="14"/>
      <c r="P11" s="15"/>
      <c r="R11" s="3"/>
      <c r="S11" s="3"/>
    </row>
    <row r="12" spans="1:23" ht="16.5" x14ac:dyDescent="0.3">
      <c r="A12" s="77">
        <v>11</v>
      </c>
      <c r="B12" s="26">
        <v>301</v>
      </c>
      <c r="C12" s="78">
        <v>3</v>
      </c>
      <c r="D12" s="83" t="s">
        <v>13</v>
      </c>
      <c r="E12" s="88">
        <v>416</v>
      </c>
      <c r="F12" s="88">
        <v>67</v>
      </c>
      <c r="G12" s="88">
        <f t="shared" si="0"/>
        <v>483</v>
      </c>
      <c r="H12" s="78">
        <f t="shared" si="1"/>
        <v>531.30000000000007</v>
      </c>
      <c r="I12" s="77">
        <v>14000</v>
      </c>
      <c r="J12" s="91">
        <v>0</v>
      </c>
      <c r="K12" s="92">
        <f t="shared" si="2"/>
        <v>0</v>
      </c>
      <c r="L12" s="93">
        <f t="shared" si="3"/>
        <v>0</v>
      </c>
      <c r="M12" s="94">
        <f t="shared" si="4"/>
        <v>1381380.0000000002</v>
      </c>
      <c r="N12" s="89" t="s">
        <v>33</v>
      </c>
      <c r="O12" s="14"/>
      <c r="P12" s="15"/>
      <c r="R12" s="3"/>
      <c r="S12" s="3"/>
    </row>
    <row r="13" spans="1:23" ht="16.5" x14ac:dyDescent="0.3">
      <c r="A13" s="77">
        <v>12</v>
      </c>
      <c r="B13" s="26">
        <v>302</v>
      </c>
      <c r="C13" s="78">
        <v>3</v>
      </c>
      <c r="D13" s="83" t="s">
        <v>20</v>
      </c>
      <c r="E13" s="88">
        <v>305</v>
      </c>
      <c r="F13" s="88">
        <v>44</v>
      </c>
      <c r="G13" s="88">
        <f t="shared" si="0"/>
        <v>349</v>
      </c>
      <c r="H13" s="78">
        <f t="shared" si="1"/>
        <v>383.90000000000003</v>
      </c>
      <c r="I13" s="77">
        <v>14000</v>
      </c>
      <c r="J13" s="91">
        <v>0</v>
      </c>
      <c r="K13" s="92">
        <f t="shared" si="2"/>
        <v>0</v>
      </c>
      <c r="L13" s="93">
        <f t="shared" si="3"/>
        <v>0</v>
      </c>
      <c r="M13" s="94">
        <f t="shared" si="4"/>
        <v>998140.00000000012</v>
      </c>
      <c r="N13" s="89" t="s">
        <v>33</v>
      </c>
      <c r="O13" s="14"/>
      <c r="P13" s="15"/>
      <c r="R13" s="3"/>
      <c r="S13" s="3"/>
    </row>
    <row r="14" spans="1:23" ht="16.5" x14ac:dyDescent="0.3">
      <c r="A14" s="77">
        <v>13</v>
      </c>
      <c r="B14" s="26">
        <v>303</v>
      </c>
      <c r="C14" s="78">
        <v>3</v>
      </c>
      <c r="D14" s="83" t="s">
        <v>20</v>
      </c>
      <c r="E14" s="88">
        <v>363</v>
      </c>
      <c r="F14" s="88">
        <v>64</v>
      </c>
      <c r="G14" s="88">
        <f t="shared" si="0"/>
        <v>427</v>
      </c>
      <c r="H14" s="78">
        <f t="shared" si="1"/>
        <v>469.70000000000005</v>
      </c>
      <c r="I14" s="77">
        <v>14000</v>
      </c>
      <c r="J14" s="91">
        <f t="shared" si="5"/>
        <v>5978000</v>
      </c>
      <c r="K14" s="92">
        <f t="shared" si="2"/>
        <v>6994260</v>
      </c>
      <c r="L14" s="93">
        <f t="shared" si="3"/>
        <v>14500</v>
      </c>
      <c r="M14" s="94">
        <f t="shared" si="4"/>
        <v>1221220.0000000002</v>
      </c>
      <c r="N14" s="89" t="s">
        <v>34</v>
      </c>
      <c r="O14" s="14"/>
      <c r="P14" s="15"/>
      <c r="R14" s="3"/>
      <c r="S14" s="3"/>
    </row>
    <row r="15" spans="1:23" ht="16.5" x14ac:dyDescent="0.3">
      <c r="A15" s="77">
        <v>14</v>
      </c>
      <c r="B15" s="26">
        <v>304</v>
      </c>
      <c r="C15" s="78">
        <v>3</v>
      </c>
      <c r="D15" s="83" t="s">
        <v>20</v>
      </c>
      <c r="E15" s="88">
        <v>300</v>
      </c>
      <c r="F15" s="88">
        <v>44</v>
      </c>
      <c r="G15" s="88">
        <f t="shared" si="0"/>
        <v>344</v>
      </c>
      <c r="H15" s="78">
        <f t="shared" si="1"/>
        <v>378.40000000000003</v>
      </c>
      <c r="I15" s="77">
        <v>14000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983840.00000000012</v>
      </c>
      <c r="N15" s="89" t="s">
        <v>33</v>
      </c>
      <c r="O15" s="14"/>
      <c r="P15" s="15"/>
      <c r="R15" s="3"/>
      <c r="S15" s="3"/>
    </row>
    <row r="16" spans="1:23" ht="16.5" x14ac:dyDescent="0.3">
      <c r="A16" s="77">
        <v>15</v>
      </c>
      <c r="B16" s="26">
        <v>305</v>
      </c>
      <c r="C16" s="78">
        <v>3</v>
      </c>
      <c r="D16" s="83" t="s">
        <v>13</v>
      </c>
      <c r="E16" s="88">
        <v>422</v>
      </c>
      <c r="F16" s="88">
        <v>67</v>
      </c>
      <c r="G16" s="88">
        <f t="shared" si="0"/>
        <v>489</v>
      </c>
      <c r="H16" s="78">
        <f t="shared" si="1"/>
        <v>537.90000000000009</v>
      </c>
      <c r="I16" s="77">
        <v>14000</v>
      </c>
      <c r="J16" s="91">
        <f t="shared" si="5"/>
        <v>6846000</v>
      </c>
      <c r="K16" s="92">
        <f t="shared" si="2"/>
        <v>8009820</v>
      </c>
      <c r="L16" s="93">
        <f t="shared" si="3"/>
        <v>16500</v>
      </c>
      <c r="M16" s="94">
        <f t="shared" si="4"/>
        <v>1398540.0000000002</v>
      </c>
      <c r="N16" s="89" t="s">
        <v>34</v>
      </c>
      <c r="O16" s="14"/>
      <c r="P16" s="15"/>
      <c r="R16" s="3"/>
      <c r="S16" s="3"/>
    </row>
    <row r="17" spans="1:19" ht="16.5" x14ac:dyDescent="0.3">
      <c r="A17" s="77">
        <v>16</v>
      </c>
      <c r="B17" s="26">
        <v>401</v>
      </c>
      <c r="C17" s="78">
        <v>4</v>
      </c>
      <c r="D17" s="83" t="s">
        <v>13</v>
      </c>
      <c r="E17" s="88">
        <v>416</v>
      </c>
      <c r="F17" s="88">
        <v>67</v>
      </c>
      <c r="G17" s="88">
        <f t="shared" si="0"/>
        <v>483</v>
      </c>
      <c r="H17" s="78">
        <f t="shared" si="1"/>
        <v>531.30000000000007</v>
      </c>
      <c r="I17" s="77">
        <v>14000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1381380.0000000002</v>
      </c>
      <c r="N17" s="89" t="s">
        <v>33</v>
      </c>
      <c r="O17" s="14"/>
      <c r="P17" s="15"/>
      <c r="R17" s="3"/>
      <c r="S17" s="3"/>
    </row>
    <row r="18" spans="1:19" ht="16.5" x14ac:dyDescent="0.3">
      <c r="A18" s="77">
        <v>17</v>
      </c>
      <c r="B18" s="26">
        <v>402</v>
      </c>
      <c r="C18" s="78">
        <v>4</v>
      </c>
      <c r="D18" s="83" t="s">
        <v>20</v>
      </c>
      <c r="E18" s="88">
        <v>305</v>
      </c>
      <c r="F18" s="88">
        <v>44</v>
      </c>
      <c r="G18" s="88">
        <f t="shared" si="0"/>
        <v>349</v>
      </c>
      <c r="H18" s="78">
        <f t="shared" si="1"/>
        <v>383.90000000000003</v>
      </c>
      <c r="I18" s="77">
        <v>14000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998140.00000000012</v>
      </c>
      <c r="N18" s="89" t="s">
        <v>33</v>
      </c>
      <c r="O18" s="14"/>
      <c r="P18" s="15"/>
      <c r="R18" s="3"/>
      <c r="S18" s="3"/>
    </row>
    <row r="19" spans="1:19" ht="16.5" x14ac:dyDescent="0.3">
      <c r="A19" s="77">
        <v>18</v>
      </c>
      <c r="B19" s="26">
        <v>403</v>
      </c>
      <c r="C19" s="78">
        <v>4</v>
      </c>
      <c r="D19" s="83" t="s">
        <v>20</v>
      </c>
      <c r="E19" s="88">
        <v>363</v>
      </c>
      <c r="F19" s="88">
        <v>64</v>
      </c>
      <c r="G19" s="88">
        <f t="shared" si="0"/>
        <v>427</v>
      </c>
      <c r="H19" s="78">
        <f t="shared" si="1"/>
        <v>469.70000000000005</v>
      </c>
      <c r="I19" s="77">
        <v>14000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1221220.0000000002</v>
      </c>
      <c r="N19" s="89" t="s">
        <v>33</v>
      </c>
      <c r="O19" s="14"/>
      <c r="P19" s="15"/>
      <c r="R19" s="3"/>
      <c r="S19" s="3"/>
    </row>
    <row r="20" spans="1:19" ht="16.5" x14ac:dyDescent="0.3">
      <c r="A20" s="77">
        <v>19</v>
      </c>
      <c r="B20" s="26">
        <v>404</v>
      </c>
      <c r="C20" s="78">
        <v>4</v>
      </c>
      <c r="D20" s="83" t="s">
        <v>20</v>
      </c>
      <c r="E20" s="88">
        <v>300</v>
      </c>
      <c r="F20" s="88">
        <v>44</v>
      </c>
      <c r="G20" s="88">
        <f t="shared" si="0"/>
        <v>344</v>
      </c>
      <c r="H20" s="78">
        <f t="shared" si="1"/>
        <v>378.40000000000003</v>
      </c>
      <c r="I20" s="77">
        <v>14000</v>
      </c>
      <c r="J20" s="91">
        <f t="shared" si="5"/>
        <v>4816000</v>
      </c>
      <c r="K20" s="92">
        <f t="shared" si="2"/>
        <v>5634720</v>
      </c>
      <c r="L20" s="93">
        <f t="shared" si="3"/>
        <v>11500</v>
      </c>
      <c r="M20" s="94">
        <f t="shared" si="4"/>
        <v>983840.00000000012</v>
      </c>
      <c r="N20" s="89" t="s">
        <v>34</v>
      </c>
      <c r="O20" s="14"/>
      <c r="P20" s="15"/>
      <c r="R20" s="3"/>
      <c r="S20" s="3"/>
    </row>
    <row r="21" spans="1:19" ht="16.5" x14ac:dyDescent="0.3">
      <c r="A21" s="77">
        <v>20</v>
      </c>
      <c r="B21" s="26">
        <v>405</v>
      </c>
      <c r="C21" s="78">
        <v>4</v>
      </c>
      <c r="D21" s="83" t="s">
        <v>13</v>
      </c>
      <c r="E21" s="88">
        <v>422</v>
      </c>
      <c r="F21" s="88">
        <v>67</v>
      </c>
      <c r="G21" s="88">
        <f t="shared" si="0"/>
        <v>489</v>
      </c>
      <c r="H21" s="78">
        <f t="shared" si="1"/>
        <v>537.90000000000009</v>
      </c>
      <c r="I21" s="77">
        <v>14000</v>
      </c>
      <c r="J21" s="91">
        <v>0</v>
      </c>
      <c r="K21" s="92">
        <f t="shared" si="2"/>
        <v>0</v>
      </c>
      <c r="L21" s="93">
        <f t="shared" si="3"/>
        <v>0</v>
      </c>
      <c r="M21" s="94">
        <f t="shared" si="4"/>
        <v>1398540.0000000002</v>
      </c>
      <c r="N21" s="89" t="s">
        <v>33</v>
      </c>
      <c r="O21" s="14"/>
      <c r="P21" s="15"/>
      <c r="R21" s="3"/>
      <c r="S21" s="3"/>
    </row>
    <row r="22" spans="1:19" ht="16.5" x14ac:dyDescent="0.3">
      <c r="A22" s="77">
        <v>21</v>
      </c>
      <c r="B22" s="26">
        <v>501</v>
      </c>
      <c r="C22" s="78">
        <v>5</v>
      </c>
      <c r="D22" s="83" t="s">
        <v>13</v>
      </c>
      <c r="E22" s="88">
        <v>416</v>
      </c>
      <c r="F22" s="88">
        <v>67</v>
      </c>
      <c r="G22" s="88">
        <f t="shared" si="0"/>
        <v>483</v>
      </c>
      <c r="H22" s="78">
        <f t="shared" si="1"/>
        <v>531.30000000000007</v>
      </c>
      <c r="I22" s="77">
        <v>14000</v>
      </c>
      <c r="J22" s="91">
        <v>0</v>
      </c>
      <c r="K22" s="92">
        <f t="shared" si="2"/>
        <v>0</v>
      </c>
      <c r="L22" s="93">
        <f t="shared" si="3"/>
        <v>0</v>
      </c>
      <c r="M22" s="94">
        <f t="shared" si="4"/>
        <v>1381380.0000000002</v>
      </c>
      <c r="N22" s="89" t="s">
        <v>33</v>
      </c>
      <c r="O22" s="14"/>
      <c r="P22" s="15"/>
      <c r="R22" s="3"/>
      <c r="S22" s="3"/>
    </row>
    <row r="23" spans="1:19" ht="16.5" x14ac:dyDescent="0.3">
      <c r="A23" s="77">
        <v>22</v>
      </c>
      <c r="B23" s="26">
        <v>502</v>
      </c>
      <c r="C23" s="78">
        <v>5</v>
      </c>
      <c r="D23" s="83" t="s">
        <v>20</v>
      </c>
      <c r="E23" s="88">
        <v>305</v>
      </c>
      <c r="F23" s="88">
        <v>44</v>
      </c>
      <c r="G23" s="88">
        <f t="shared" si="0"/>
        <v>349</v>
      </c>
      <c r="H23" s="78">
        <f t="shared" si="1"/>
        <v>383.90000000000003</v>
      </c>
      <c r="I23" s="77">
        <v>14000</v>
      </c>
      <c r="J23" s="91">
        <v>0</v>
      </c>
      <c r="K23" s="92">
        <f t="shared" si="2"/>
        <v>0</v>
      </c>
      <c r="L23" s="93">
        <f t="shared" si="3"/>
        <v>0</v>
      </c>
      <c r="M23" s="94">
        <f t="shared" si="4"/>
        <v>998140.00000000012</v>
      </c>
      <c r="N23" s="89" t="s">
        <v>33</v>
      </c>
      <c r="O23" s="14"/>
      <c r="P23" s="15"/>
      <c r="R23" s="3"/>
      <c r="S23" s="3"/>
    </row>
    <row r="24" spans="1:19" ht="16.5" x14ac:dyDescent="0.3">
      <c r="A24" s="77">
        <v>23</v>
      </c>
      <c r="B24" s="26">
        <v>503</v>
      </c>
      <c r="C24" s="78">
        <v>5</v>
      </c>
      <c r="D24" s="83" t="s">
        <v>20</v>
      </c>
      <c r="E24" s="88">
        <v>363</v>
      </c>
      <c r="F24" s="88">
        <v>64</v>
      </c>
      <c r="G24" s="88">
        <f t="shared" si="0"/>
        <v>427</v>
      </c>
      <c r="H24" s="78">
        <f t="shared" si="1"/>
        <v>469.70000000000005</v>
      </c>
      <c r="I24" s="77">
        <v>14000</v>
      </c>
      <c r="J24" s="91">
        <v>0</v>
      </c>
      <c r="K24" s="92">
        <f t="shared" si="2"/>
        <v>0</v>
      </c>
      <c r="L24" s="93">
        <f t="shared" si="3"/>
        <v>0</v>
      </c>
      <c r="M24" s="94">
        <f t="shared" si="4"/>
        <v>1221220.0000000002</v>
      </c>
      <c r="N24" s="89" t="s">
        <v>33</v>
      </c>
      <c r="O24" s="14"/>
      <c r="P24" s="15"/>
      <c r="R24" s="3"/>
      <c r="S24" s="3"/>
    </row>
    <row r="25" spans="1:19" ht="16.5" x14ac:dyDescent="0.3">
      <c r="A25" s="77">
        <v>24</v>
      </c>
      <c r="B25" s="26">
        <v>504</v>
      </c>
      <c r="C25" s="78">
        <v>5</v>
      </c>
      <c r="D25" s="83" t="s">
        <v>20</v>
      </c>
      <c r="E25" s="88">
        <v>300</v>
      </c>
      <c r="F25" s="88">
        <v>44</v>
      </c>
      <c r="G25" s="88">
        <f t="shared" si="0"/>
        <v>344</v>
      </c>
      <c r="H25" s="78">
        <f t="shared" si="1"/>
        <v>378.40000000000003</v>
      </c>
      <c r="I25" s="77">
        <v>14000</v>
      </c>
      <c r="J25" s="91">
        <v>0</v>
      </c>
      <c r="K25" s="92">
        <f t="shared" si="2"/>
        <v>0</v>
      </c>
      <c r="L25" s="93">
        <f t="shared" si="3"/>
        <v>0</v>
      </c>
      <c r="M25" s="94">
        <f t="shared" si="4"/>
        <v>983840.00000000012</v>
      </c>
      <c r="N25" s="89" t="s">
        <v>33</v>
      </c>
      <c r="O25" s="14"/>
      <c r="P25" s="15"/>
      <c r="R25" s="3"/>
      <c r="S25" s="3"/>
    </row>
    <row r="26" spans="1:19" ht="16.5" x14ac:dyDescent="0.3">
      <c r="A26" s="77">
        <v>25</v>
      </c>
      <c r="B26" s="26">
        <v>505</v>
      </c>
      <c r="C26" s="78">
        <v>5</v>
      </c>
      <c r="D26" s="83" t="s">
        <v>13</v>
      </c>
      <c r="E26" s="88">
        <v>422</v>
      </c>
      <c r="F26" s="88">
        <v>67</v>
      </c>
      <c r="G26" s="88">
        <f t="shared" si="0"/>
        <v>489</v>
      </c>
      <c r="H26" s="78">
        <f t="shared" si="1"/>
        <v>537.90000000000009</v>
      </c>
      <c r="I26" s="77">
        <v>14000</v>
      </c>
      <c r="J26" s="91">
        <v>0</v>
      </c>
      <c r="K26" s="92">
        <f t="shared" si="2"/>
        <v>0</v>
      </c>
      <c r="L26" s="93">
        <f t="shared" si="3"/>
        <v>0</v>
      </c>
      <c r="M26" s="94">
        <f t="shared" si="4"/>
        <v>1398540.0000000002</v>
      </c>
      <c r="N26" s="89" t="s">
        <v>33</v>
      </c>
      <c r="O26" s="14"/>
      <c r="P26" s="15"/>
      <c r="R26" s="3"/>
      <c r="S26" s="3"/>
    </row>
    <row r="27" spans="1:19" ht="16.5" x14ac:dyDescent="0.3">
      <c r="A27" s="77">
        <v>26</v>
      </c>
      <c r="B27" s="26">
        <v>601</v>
      </c>
      <c r="C27" s="78">
        <v>6</v>
      </c>
      <c r="D27" s="83" t="s">
        <v>13</v>
      </c>
      <c r="E27" s="88">
        <v>416</v>
      </c>
      <c r="F27" s="88">
        <v>67</v>
      </c>
      <c r="G27" s="88">
        <f t="shared" si="0"/>
        <v>483</v>
      </c>
      <c r="H27" s="78">
        <f t="shared" si="1"/>
        <v>531.30000000000007</v>
      </c>
      <c r="I27" s="77">
        <v>14000</v>
      </c>
      <c r="J27" s="91">
        <f t="shared" si="5"/>
        <v>6762000</v>
      </c>
      <c r="K27" s="92">
        <f t="shared" si="2"/>
        <v>7911540</v>
      </c>
      <c r="L27" s="93">
        <f t="shared" si="3"/>
        <v>16500</v>
      </c>
      <c r="M27" s="94">
        <f t="shared" si="4"/>
        <v>1381380.0000000002</v>
      </c>
      <c r="N27" s="89" t="s">
        <v>34</v>
      </c>
      <c r="O27" s="14"/>
      <c r="P27" s="15"/>
      <c r="R27" s="3"/>
      <c r="S27" s="3"/>
    </row>
    <row r="28" spans="1:19" ht="16.5" x14ac:dyDescent="0.3">
      <c r="A28" s="77">
        <v>27</v>
      </c>
      <c r="B28" s="26">
        <v>602</v>
      </c>
      <c r="C28" s="78">
        <v>6</v>
      </c>
      <c r="D28" s="83" t="s">
        <v>20</v>
      </c>
      <c r="E28" s="88">
        <v>305</v>
      </c>
      <c r="F28" s="88">
        <v>44</v>
      </c>
      <c r="G28" s="88">
        <f t="shared" si="0"/>
        <v>349</v>
      </c>
      <c r="H28" s="78">
        <f t="shared" si="1"/>
        <v>383.90000000000003</v>
      </c>
      <c r="I28" s="77">
        <v>14000</v>
      </c>
      <c r="J28" s="91">
        <f t="shared" si="5"/>
        <v>4886000</v>
      </c>
      <c r="K28" s="92">
        <f t="shared" si="2"/>
        <v>5716620</v>
      </c>
      <c r="L28" s="93">
        <f t="shared" si="3"/>
        <v>12000</v>
      </c>
      <c r="M28" s="94">
        <f t="shared" si="4"/>
        <v>998140.00000000012</v>
      </c>
      <c r="N28" s="89" t="s">
        <v>34</v>
      </c>
      <c r="O28" s="14"/>
      <c r="P28" s="15"/>
      <c r="R28" s="3"/>
      <c r="S28" s="3"/>
    </row>
    <row r="29" spans="1:19" ht="16.5" x14ac:dyDescent="0.3">
      <c r="A29" s="77">
        <v>28</v>
      </c>
      <c r="B29" s="26">
        <v>603</v>
      </c>
      <c r="C29" s="78">
        <v>6</v>
      </c>
      <c r="D29" s="83" t="s">
        <v>20</v>
      </c>
      <c r="E29" s="88">
        <v>363</v>
      </c>
      <c r="F29" s="88">
        <v>64</v>
      </c>
      <c r="G29" s="88">
        <f t="shared" si="0"/>
        <v>427</v>
      </c>
      <c r="H29" s="78">
        <f t="shared" si="1"/>
        <v>469.70000000000005</v>
      </c>
      <c r="I29" s="77">
        <v>14000</v>
      </c>
      <c r="J29" s="91">
        <f t="shared" si="5"/>
        <v>5978000</v>
      </c>
      <c r="K29" s="92">
        <f t="shared" si="2"/>
        <v>6994260</v>
      </c>
      <c r="L29" s="93">
        <f t="shared" si="3"/>
        <v>14500</v>
      </c>
      <c r="M29" s="94">
        <f t="shared" si="4"/>
        <v>1221220.0000000002</v>
      </c>
      <c r="N29" s="89" t="s">
        <v>34</v>
      </c>
      <c r="O29" s="14"/>
      <c r="P29" s="15"/>
      <c r="R29" s="3"/>
      <c r="S29" s="3"/>
    </row>
    <row r="30" spans="1:19" ht="16.5" x14ac:dyDescent="0.3">
      <c r="A30" s="77">
        <v>29</v>
      </c>
      <c r="B30" s="26">
        <v>604</v>
      </c>
      <c r="C30" s="78">
        <v>6</v>
      </c>
      <c r="D30" s="83" t="s">
        <v>20</v>
      </c>
      <c r="E30" s="88">
        <v>300</v>
      </c>
      <c r="F30" s="88">
        <v>44</v>
      </c>
      <c r="G30" s="88">
        <f t="shared" si="0"/>
        <v>344</v>
      </c>
      <c r="H30" s="78">
        <f t="shared" si="1"/>
        <v>378.40000000000003</v>
      </c>
      <c r="I30" s="77">
        <v>14000</v>
      </c>
      <c r="J30" s="91">
        <f t="shared" si="5"/>
        <v>4816000</v>
      </c>
      <c r="K30" s="92">
        <f t="shared" si="2"/>
        <v>5634720</v>
      </c>
      <c r="L30" s="93">
        <f t="shared" si="3"/>
        <v>11500</v>
      </c>
      <c r="M30" s="94">
        <f t="shared" si="4"/>
        <v>983840.00000000012</v>
      </c>
      <c r="N30" s="89" t="s">
        <v>34</v>
      </c>
      <c r="O30" s="14"/>
      <c r="P30" s="15"/>
      <c r="R30" s="3"/>
      <c r="S30" s="3"/>
    </row>
    <row r="31" spans="1:19" ht="16.5" x14ac:dyDescent="0.3">
      <c r="A31" s="77">
        <v>30</v>
      </c>
      <c r="B31" s="26">
        <v>605</v>
      </c>
      <c r="C31" s="78">
        <v>6</v>
      </c>
      <c r="D31" s="83" t="s">
        <v>13</v>
      </c>
      <c r="E31" s="88">
        <v>422</v>
      </c>
      <c r="F31" s="88">
        <v>67</v>
      </c>
      <c r="G31" s="88">
        <f t="shared" si="0"/>
        <v>489</v>
      </c>
      <c r="H31" s="78">
        <f t="shared" si="1"/>
        <v>537.90000000000009</v>
      </c>
      <c r="I31" s="77">
        <v>14000</v>
      </c>
      <c r="J31" s="91">
        <f t="shared" si="5"/>
        <v>6846000</v>
      </c>
      <c r="K31" s="92">
        <f t="shared" si="2"/>
        <v>8009820</v>
      </c>
      <c r="L31" s="93">
        <f t="shared" si="3"/>
        <v>16500</v>
      </c>
      <c r="M31" s="94">
        <f t="shared" si="4"/>
        <v>1398540.0000000002</v>
      </c>
      <c r="N31" s="89" t="s">
        <v>34</v>
      </c>
      <c r="O31" s="14"/>
      <c r="P31" s="15"/>
      <c r="R31" s="3"/>
      <c r="S31" s="3"/>
    </row>
    <row r="32" spans="1:19" s="56" customFormat="1" ht="16.5" x14ac:dyDescent="0.3">
      <c r="A32" s="77">
        <v>31</v>
      </c>
      <c r="B32" s="26">
        <v>701</v>
      </c>
      <c r="C32" s="78">
        <v>7</v>
      </c>
      <c r="D32" s="83" t="s">
        <v>13</v>
      </c>
      <c r="E32" s="88">
        <v>416</v>
      </c>
      <c r="F32" s="88">
        <v>67</v>
      </c>
      <c r="G32" s="88">
        <f t="shared" si="0"/>
        <v>483</v>
      </c>
      <c r="H32" s="78">
        <f t="shared" si="1"/>
        <v>531.30000000000007</v>
      </c>
      <c r="I32" s="77">
        <v>14000</v>
      </c>
      <c r="J32" s="91">
        <f t="shared" si="5"/>
        <v>6762000</v>
      </c>
      <c r="K32" s="92">
        <f t="shared" si="2"/>
        <v>7911540</v>
      </c>
      <c r="L32" s="93">
        <f t="shared" si="3"/>
        <v>16500</v>
      </c>
      <c r="M32" s="94">
        <f t="shared" si="4"/>
        <v>1381380.0000000002</v>
      </c>
      <c r="N32" s="89" t="s">
        <v>34</v>
      </c>
      <c r="O32" s="57"/>
      <c r="P32" s="58"/>
      <c r="R32" s="11"/>
      <c r="S32" s="11"/>
    </row>
    <row r="33" spans="1:22" ht="16.5" x14ac:dyDescent="0.3">
      <c r="A33" s="77">
        <v>32</v>
      </c>
      <c r="B33" s="25">
        <v>702</v>
      </c>
      <c r="C33" s="25">
        <v>7</v>
      </c>
      <c r="D33" s="83" t="s">
        <v>20</v>
      </c>
      <c r="E33" s="88">
        <v>305</v>
      </c>
      <c r="F33" s="88">
        <v>44</v>
      </c>
      <c r="G33" s="88">
        <f t="shared" si="0"/>
        <v>349</v>
      </c>
      <c r="H33" s="78">
        <f t="shared" si="1"/>
        <v>383.90000000000003</v>
      </c>
      <c r="I33" s="77">
        <v>14000</v>
      </c>
      <c r="J33" s="91">
        <f t="shared" si="5"/>
        <v>4886000</v>
      </c>
      <c r="K33" s="92">
        <f t="shared" si="2"/>
        <v>5716620</v>
      </c>
      <c r="L33" s="93">
        <f t="shared" si="3"/>
        <v>12000</v>
      </c>
      <c r="M33" s="94">
        <f t="shared" si="4"/>
        <v>998140.00000000012</v>
      </c>
      <c r="N33" s="89" t="s">
        <v>34</v>
      </c>
      <c r="P33" s="16"/>
      <c r="S33" s="17"/>
    </row>
    <row r="34" spans="1:22" ht="15.75" customHeight="1" x14ac:dyDescent="0.3">
      <c r="A34" s="77">
        <v>33</v>
      </c>
      <c r="B34" s="25">
        <v>703</v>
      </c>
      <c r="C34" s="25">
        <v>7</v>
      </c>
      <c r="D34" s="83" t="s">
        <v>20</v>
      </c>
      <c r="E34" s="88">
        <v>363</v>
      </c>
      <c r="F34" s="88">
        <v>64</v>
      </c>
      <c r="G34" s="88">
        <f t="shared" si="0"/>
        <v>427</v>
      </c>
      <c r="H34" s="78">
        <f t="shared" si="1"/>
        <v>469.70000000000005</v>
      </c>
      <c r="I34" s="77">
        <v>14000</v>
      </c>
      <c r="J34" s="91">
        <f t="shared" si="5"/>
        <v>5978000</v>
      </c>
      <c r="K34" s="92">
        <f t="shared" si="2"/>
        <v>6994260</v>
      </c>
      <c r="L34" s="93">
        <f t="shared" si="3"/>
        <v>14500</v>
      </c>
      <c r="M34" s="94">
        <f t="shared" si="4"/>
        <v>1221220.0000000002</v>
      </c>
      <c r="N34" s="89" t="s">
        <v>34</v>
      </c>
      <c r="P34" s="16"/>
      <c r="S34" s="17"/>
    </row>
    <row r="35" spans="1:22" ht="15.75" customHeight="1" x14ac:dyDescent="0.3">
      <c r="A35" s="77">
        <v>34</v>
      </c>
      <c r="B35" s="25">
        <v>704</v>
      </c>
      <c r="C35" s="25">
        <v>7</v>
      </c>
      <c r="D35" s="83" t="s">
        <v>20</v>
      </c>
      <c r="E35" s="88">
        <v>300</v>
      </c>
      <c r="F35" s="88">
        <v>44</v>
      </c>
      <c r="G35" s="88">
        <f t="shared" si="0"/>
        <v>344</v>
      </c>
      <c r="H35" s="78">
        <f t="shared" si="1"/>
        <v>378.40000000000003</v>
      </c>
      <c r="I35" s="77">
        <v>14000</v>
      </c>
      <c r="J35" s="91">
        <f t="shared" si="5"/>
        <v>4816000</v>
      </c>
      <c r="K35" s="92">
        <f t="shared" si="2"/>
        <v>5634720</v>
      </c>
      <c r="L35" s="93">
        <f t="shared" si="3"/>
        <v>11500</v>
      </c>
      <c r="M35" s="94">
        <f t="shared" si="4"/>
        <v>983840.00000000012</v>
      </c>
      <c r="N35" s="89" t="s">
        <v>34</v>
      </c>
      <c r="P35" s="16"/>
      <c r="S35" s="17"/>
    </row>
    <row r="36" spans="1:22" ht="15.75" customHeight="1" x14ac:dyDescent="0.3">
      <c r="A36" s="77">
        <v>35</v>
      </c>
      <c r="B36" s="25">
        <v>705</v>
      </c>
      <c r="C36" s="25">
        <v>7</v>
      </c>
      <c r="D36" s="83" t="s">
        <v>13</v>
      </c>
      <c r="E36" s="88">
        <v>422</v>
      </c>
      <c r="F36" s="88">
        <v>67</v>
      </c>
      <c r="G36" s="88">
        <f t="shared" si="0"/>
        <v>489</v>
      </c>
      <c r="H36" s="78">
        <f t="shared" si="1"/>
        <v>537.90000000000009</v>
      </c>
      <c r="I36" s="77">
        <v>14000</v>
      </c>
      <c r="J36" s="91">
        <f t="shared" si="5"/>
        <v>6846000</v>
      </c>
      <c r="K36" s="92">
        <f t="shared" si="2"/>
        <v>8009820</v>
      </c>
      <c r="L36" s="93">
        <f t="shared" si="3"/>
        <v>16500</v>
      </c>
      <c r="M36" s="94">
        <f t="shared" si="4"/>
        <v>1398540.0000000002</v>
      </c>
      <c r="N36" s="89" t="s">
        <v>34</v>
      </c>
      <c r="P36" s="16"/>
      <c r="S36" s="17"/>
    </row>
    <row r="37" spans="1:22" ht="16.5" x14ac:dyDescent="0.3">
      <c r="A37" s="109" t="s">
        <v>3</v>
      </c>
      <c r="B37" s="109"/>
      <c r="C37" s="109"/>
      <c r="D37" s="109"/>
      <c r="E37" s="95">
        <f t="shared" ref="E37:H37" si="6">SUM(E2:E36)</f>
        <v>12642</v>
      </c>
      <c r="F37" s="95">
        <f t="shared" si="6"/>
        <v>2002</v>
      </c>
      <c r="G37" s="95">
        <f t="shared" si="6"/>
        <v>14644</v>
      </c>
      <c r="H37" s="95">
        <f t="shared" si="6"/>
        <v>16108.399999999996</v>
      </c>
      <c r="I37" s="77"/>
      <c r="J37" s="96">
        <f t="shared" ref="J37:M37" si="7">SUM(J2:J36)</f>
        <v>89040000</v>
      </c>
      <c r="K37" s="96">
        <f t="shared" si="7"/>
        <v>104176800</v>
      </c>
      <c r="L37" s="97"/>
      <c r="M37" s="98">
        <f t="shared" si="7"/>
        <v>41881840.000000007</v>
      </c>
      <c r="N37" s="89"/>
      <c r="R37" s="2"/>
      <c r="U37" s="4"/>
      <c r="V37" s="4"/>
    </row>
    <row r="38" spans="1:22" ht="16.5" x14ac:dyDescent="0.3">
      <c r="A38" s="79"/>
      <c r="B38" s="34"/>
      <c r="C38" s="80"/>
      <c r="D38" s="52"/>
      <c r="E38" s="52"/>
      <c r="F38" s="52"/>
      <c r="G38" s="52"/>
      <c r="H38" s="80"/>
      <c r="I38" s="79"/>
      <c r="J38" s="99"/>
      <c r="K38" s="100"/>
      <c r="L38" s="101"/>
      <c r="M38" s="102"/>
      <c r="N38" s="4"/>
      <c r="R38" s="2"/>
    </row>
    <row r="39" spans="1:22" ht="16.5" x14ac:dyDescent="0.3">
      <c r="A39" s="79"/>
      <c r="B39" s="34"/>
      <c r="C39" s="80"/>
      <c r="D39" s="52"/>
      <c r="E39" s="52"/>
      <c r="F39" s="52"/>
      <c r="G39" s="52"/>
      <c r="H39" s="80"/>
      <c r="I39" s="79"/>
      <c r="J39" s="99"/>
      <c r="K39" s="100"/>
      <c r="L39" s="101"/>
      <c r="M39" s="102"/>
      <c r="N39" s="4"/>
      <c r="R39" s="2"/>
    </row>
    <row r="40" spans="1:22" ht="16.5" x14ac:dyDescent="0.3">
      <c r="A40" s="79"/>
      <c r="B40" s="34"/>
      <c r="C40" s="80"/>
      <c r="D40" s="52"/>
      <c r="E40" s="52"/>
      <c r="F40" s="52"/>
      <c r="G40" s="52"/>
      <c r="H40" s="80"/>
      <c r="I40" s="79"/>
      <c r="J40" s="99"/>
      <c r="K40" s="100"/>
      <c r="L40" s="101"/>
      <c r="M40" s="102"/>
      <c r="N40" s="4"/>
      <c r="R40" s="2"/>
    </row>
    <row r="41" spans="1:22" ht="16.5" x14ac:dyDescent="0.3">
      <c r="A41" s="79"/>
      <c r="B41" s="34"/>
      <c r="C41" s="80"/>
      <c r="D41" s="52"/>
      <c r="E41" s="52"/>
      <c r="F41" s="52"/>
      <c r="G41" s="52"/>
      <c r="H41" s="80"/>
      <c r="I41" s="79"/>
      <c r="J41" s="99"/>
      <c r="K41" s="100"/>
      <c r="L41" s="101"/>
      <c r="M41" s="102"/>
      <c r="N41" s="4"/>
      <c r="R41" s="2"/>
    </row>
    <row r="42" spans="1:22" ht="16.5" x14ac:dyDescent="0.3">
      <c r="A42" s="79"/>
      <c r="B42" s="34"/>
      <c r="C42" s="80"/>
      <c r="D42" s="52"/>
      <c r="E42" s="52"/>
      <c r="F42" s="52"/>
      <c r="G42" s="52"/>
      <c r="H42" s="80"/>
      <c r="I42" s="79"/>
      <c r="J42" s="99"/>
      <c r="K42" s="100"/>
      <c r="L42" s="101"/>
      <c r="M42" s="102"/>
      <c r="N42" s="4"/>
      <c r="R42" s="2"/>
    </row>
    <row r="43" spans="1:22" ht="16.5" x14ac:dyDescent="0.3">
      <c r="A43" s="79"/>
      <c r="B43" s="34"/>
      <c r="C43" s="80"/>
      <c r="D43" s="52"/>
      <c r="E43" s="52"/>
      <c r="F43" s="52"/>
      <c r="G43" s="52"/>
      <c r="H43" s="80"/>
      <c r="I43" s="79"/>
      <c r="J43" s="99"/>
      <c r="K43" s="100"/>
      <c r="L43" s="101"/>
      <c r="M43" s="102"/>
      <c r="N43" s="4"/>
      <c r="R43" s="2"/>
    </row>
    <row r="44" spans="1:22" ht="16.5" x14ac:dyDescent="0.3">
      <c r="A44" s="79"/>
      <c r="B44" s="34"/>
      <c r="C44" s="80"/>
      <c r="D44" s="52"/>
      <c r="E44" s="52"/>
      <c r="F44" s="52"/>
      <c r="G44" s="52"/>
      <c r="H44" s="80"/>
      <c r="I44" s="79"/>
      <c r="J44" s="99"/>
      <c r="K44" s="100"/>
      <c r="L44" s="101"/>
      <c r="M44" s="102"/>
      <c r="N44" s="4"/>
      <c r="R44" s="2"/>
    </row>
    <row r="45" spans="1:22" ht="16.5" x14ac:dyDescent="0.3">
      <c r="A45" s="79"/>
      <c r="B45" s="34"/>
      <c r="C45" s="80"/>
      <c r="D45" s="52"/>
      <c r="E45" s="52"/>
      <c r="F45" s="52"/>
      <c r="G45" s="52"/>
      <c r="H45" s="80"/>
      <c r="I45" s="79"/>
      <c r="J45" s="99"/>
      <c r="K45" s="100"/>
      <c r="L45" s="101"/>
      <c r="M45" s="102"/>
      <c r="N45" s="4"/>
      <c r="R45" s="2"/>
    </row>
    <row r="46" spans="1:22" ht="16.5" x14ac:dyDescent="0.3">
      <c r="A46" s="79"/>
      <c r="B46" s="34"/>
      <c r="C46" s="80"/>
      <c r="D46" s="52"/>
      <c r="E46" s="52"/>
      <c r="F46" s="52"/>
      <c r="G46" s="52"/>
      <c r="H46" s="80"/>
      <c r="I46" s="79"/>
      <c r="J46" s="99"/>
      <c r="K46" s="100"/>
      <c r="L46" s="101"/>
      <c r="M46" s="102"/>
      <c r="N46" s="4"/>
      <c r="R46" s="2"/>
    </row>
    <row r="47" spans="1:22" ht="16.5" x14ac:dyDescent="0.3">
      <c r="A47" s="79"/>
      <c r="B47" s="34"/>
      <c r="C47" s="80"/>
      <c r="D47" s="52"/>
      <c r="E47" s="52"/>
      <c r="F47" s="52"/>
      <c r="G47" s="52"/>
      <c r="H47" s="80"/>
      <c r="I47" s="79"/>
      <c r="J47" s="99"/>
      <c r="K47" s="100"/>
      <c r="L47" s="101"/>
      <c r="M47" s="102"/>
      <c r="N47" s="4"/>
      <c r="O47" s="7"/>
      <c r="P47" s="7"/>
      <c r="R47" s="2"/>
    </row>
    <row r="48" spans="1:22" ht="16.5" x14ac:dyDescent="0.3">
      <c r="A48" s="79"/>
      <c r="B48" s="34"/>
      <c r="C48" s="80"/>
      <c r="D48" s="52"/>
      <c r="E48" s="52"/>
      <c r="F48" s="52"/>
      <c r="G48" s="52"/>
      <c r="H48" s="80"/>
      <c r="I48" s="79"/>
      <c r="J48" s="99"/>
      <c r="K48" s="100"/>
      <c r="L48" s="101"/>
      <c r="M48" s="102"/>
      <c r="N48" s="4"/>
      <c r="O48" s="7"/>
      <c r="P48" s="7"/>
      <c r="R48" s="2"/>
    </row>
    <row r="49" spans="1:18" ht="16.5" x14ac:dyDescent="0.3">
      <c r="A49" s="79"/>
      <c r="B49" s="34"/>
      <c r="C49" s="80"/>
      <c r="D49" s="52"/>
      <c r="E49" s="52"/>
      <c r="F49" s="52"/>
      <c r="G49" s="52"/>
      <c r="H49" s="80"/>
      <c r="I49" s="79"/>
      <c r="J49" s="99"/>
      <c r="K49" s="100"/>
      <c r="L49" s="101"/>
      <c r="M49" s="102"/>
      <c r="N49" s="4"/>
      <c r="O49" s="7"/>
      <c r="P49" s="7"/>
      <c r="R49" s="2"/>
    </row>
    <row r="50" spans="1:18" ht="16.5" x14ac:dyDescent="0.3">
      <c r="A50" s="79"/>
      <c r="B50" s="34"/>
      <c r="C50" s="80"/>
      <c r="D50" s="52"/>
      <c r="E50" s="52"/>
      <c r="F50" s="52"/>
      <c r="G50" s="52"/>
      <c r="H50" s="80"/>
      <c r="I50" s="79"/>
      <c r="J50" s="99"/>
      <c r="K50" s="100"/>
      <c r="L50" s="101"/>
      <c r="M50" s="102"/>
      <c r="N50" s="4"/>
      <c r="O50" s="7"/>
      <c r="P50" s="7"/>
      <c r="R50" s="2"/>
    </row>
    <row r="51" spans="1:18" x14ac:dyDescent="0.25">
      <c r="A51" s="79"/>
      <c r="B51" s="34"/>
      <c r="C51" s="80"/>
      <c r="D51" s="52"/>
      <c r="E51" s="52"/>
      <c r="F51" s="52"/>
      <c r="G51" s="52"/>
      <c r="H51" s="80"/>
      <c r="I51" s="79"/>
      <c r="J51" s="99"/>
      <c r="K51" s="100"/>
      <c r="L51" s="101"/>
      <c r="M51" s="102"/>
    </row>
    <row r="52" spans="1:18" x14ac:dyDescent="0.25">
      <c r="A52" s="79"/>
      <c r="B52" s="34"/>
      <c r="C52" s="80"/>
      <c r="D52" s="52"/>
      <c r="E52" s="52"/>
      <c r="F52" s="52"/>
      <c r="G52" s="52"/>
      <c r="H52" s="80"/>
      <c r="I52" s="79"/>
      <c r="J52" s="99"/>
      <c r="K52" s="100"/>
      <c r="L52" s="101"/>
      <c r="M52" s="102"/>
    </row>
    <row r="53" spans="1:18" x14ac:dyDescent="0.25">
      <c r="A53" s="79"/>
      <c r="B53" s="34"/>
      <c r="C53" s="80"/>
      <c r="D53" s="52"/>
      <c r="E53" s="52"/>
      <c r="F53" s="52"/>
      <c r="G53" s="52"/>
      <c r="H53" s="80"/>
      <c r="I53" s="79"/>
      <c r="J53" s="99"/>
      <c r="K53" s="100"/>
      <c r="L53" s="101"/>
      <c r="M53" s="102"/>
    </row>
    <row r="54" spans="1:18" x14ac:dyDescent="0.25">
      <c r="A54" s="79"/>
      <c r="B54" s="34"/>
      <c r="C54" s="80"/>
      <c r="D54" s="52"/>
      <c r="E54" s="52"/>
      <c r="F54" s="52"/>
      <c r="G54" s="52"/>
      <c r="H54" s="80"/>
      <c r="I54" s="79"/>
      <c r="J54" s="99"/>
      <c r="K54" s="100"/>
      <c r="L54" s="101"/>
      <c r="M54" s="102"/>
    </row>
    <row r="55" spans="1:18" x14ac:dyDescent="0.25">
      <c r="A55" s="79"/>
      <c r="B55" s="34"/>
      <c r="C55" s="80"/>
      <c r="D55" s="52"/>
      <c r="E55" s="52"/>
      <c r="F55" s="52"/>
      <c r="G55" s="52"/>
      <c r="H55" s="80"/>
      <c r="I55" s="79"/>
      <c r="J55" s="99"/>
      <c r="K55" s="100"/>
      <c r="L55" s="101"/>
      <c r="M55" s="102"/>
    </row>
    <row r="56" spans="1:18" x14ac:dyDescent="0.25">
      <c r="A56" s="79"/>
      <c r="B56" s="34"/>
      <c r="C56" s="80"/>
      <c r="D56" s="52"/>
      <c r="E56" s="52"/>
      <c r="F56" s="52"/>
      <c r="G56" s="52"/>
      <c r="H56" s="80"/>
      <c r="I56" s="79"/>
      <c r="J56" s="99"/>
      <c r="K56" s="100"/>
      <c r="L56" s="101"/>
      <c r="M56" s="102"/>
    </row>
    <row r="57" spans="1:18" x14ac:dyDescent="0.25">
      <c r="A57" s="79"/>
      <c r="B57" s="34"/>
      <c r="C57" s="80"/>
      <c r="D57" s="52"/>
      <c r="E57" s="52"/>
      <c r="F57" s="52"/>
      <c r="G57" s="52"/>
      <c r="H57" s="80"/>
      <c r="I57" s="79"/>
      <c r="J57" s="99"/>
      <c r="K57" s="100"/>
      <c r="L57" s="101"/>
      <c r="M57" s="102"/>
    </row>
    <row r="58" spans="1:18" x14ac:dyDescent="0.25">
      <c r="A58" s="79"/>
      <c r="B58" s="34"/>
      <c r="C58" s="80"/>
      <c r="D58" s="52"/>
      <c r="E58" s="52"/>
      <c r="F58" s="52"/>
      <c r="G58" s="52"/>
      <c r="H58" s="80"/>
      <c r="I58" s="79"/>
      <c r="J58" s="99"/>
      <c r="K58" s="100"/>
      <c r="L58" s="101"/>
      <c r="M58" s="102"/>
    </row>
    <row r="59" spans="1:18" x14ac:dyDescent="0.25">
      <c r="A59" s="79"/>
      <c r="B59" s="34"/>
      <c r="C59" s="80"/>
      <c r="D59" s="52"/>
      <c r="E59" s="52"/>
      <c r="F59" s="52"/>
      <c r="G59" s="52"/>
      <c r="H59" s="80"/>
      <c r="I59" s="79"/>
      <c r="J59" s="99"/>
      <c r="K59" s="100"/>
      <c r="L59" s="101"/>
      <c r="M59" s="102"/>
    </row>
    <row r="60" spans="1:18" x14ac:dyDescent="0.25">
      <c r="A60" s="81"/>
      <c r="B60" s="82"/>
      <c r="C60" s="81"/>
      <c r="D60" s="53"/>
      <c r="E60" s="32"/>
      <c r="F60" s="32"/>
      <c r="G60" s="32"/>
      <c r="H60" s="103"/>
      <c r="I60" s="103"/>
      <c r="J60" s="104"/>
      <c r="K60" s="104"/>
      <c r="L60" s="101"/>
      <c r="M60" s="105"/>
    </row>
    <row r="69" spans="2:3" x14ac:dyDescent="0.25">
      <c r="B69" s="34"/>
      <c r="C69" s="34"/>
    </row>
    <row r="70" spans="2:3" x14ac:dyDescent="0.25">
      <c r="B70" s="34"/>
      <c r="C70" s="34"/>
    </row>
    <row r="71" spans="2:3" x14ac:dyDescent="0.25">
      <c r="B71" s="34"/>
      <c r="C71" s="34"/>
    </row>
    <row r="72" spans="2:3" x14ac:dyDescent="0.25">
      <c r="B72" s="34"/>
      <c r="C72" s="34"/>
    </row>
    <row r="73" spans="2:3" x14ac:dyDescent="0.25">
      <c r="B73" s="34"/>
      <c r="C73" s="34"/>
    </row>
    <row r="74" spans="2:3" x14ac:dyDescent="0.25">
      <c r="B74" s="34"/>
      <c r="C74" s="34"/>
    </row>
    <row r="75" spans="2:3" x14ac:dyDescent="0.25">
      <c r="B75" s="34"/>
      <c r="C75" s="34"/>
    </row>
    <row r="76" spans="2:3" x14ac:dyDescent="0.25">
      <c r="B76" s="34"/>
      <c r="C76" s="34"/>
    </row>
    <row r="77" spans="2:3" x14ac:dyDescent="0.25">
      <c r="B77" s="34"/>
      <c r="C77" s="34"/>
    </row>
    <row r="78" spans="2:3" x14ac:dyDescent="0.25">
      <c r="B78" s="34"/>
      <c r="C78" s="34"/>
    </row>
    <row r="79" spans="2:3" x14ac:dyDescent="0.25">
      <c r="B79" s="34"/>
      <c r="C79" s="34"/>
    </row>
    <row r="80" spans="2:3" x14ac:dyDescent="0.25">
      <c r="B80" s="34"/>
      <c r="C80" s="34"/>
    </row>
    <row r="81" spans="2:3" x14ac:dyDescent="0.25">
      <c r="B81" s="34"/>
      <c r="C81" s="34"/>
    </row>
    <row r="82" spans="2:3" x14ac:dyDescent="0.25">
      <c r="B82" s="34"/>
      <c r="C82" s="34"/>
    </row>
    <row r="83" spans="2:3" x14ac:dyDescent="0.25">
      <c r="B83" s="34"/>
      <c r="C83" s="34"/>
    </row>
  </sheetData>
  <mergeCells count="1">
    <mergeCell ref="A37:D37"/>
  </mergeCells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5:R27"/>
  <sheetViews>
    <sheetView zoomScale="115" zoomScaleNormal="115" workbookViewId="0">
      <selection activeCell="E16" sqref="E16"/>
    </sheetView>
  </sheetViews>
  <sheetFormatPr defaultRowHeight="15" x14ac:dyDescent="0.25"/>
  <cols>
    <col min="8" max="8" width="18.28515625" customWidth="1"/>
    <col min="13" max="13" width="20" customWidth="1"/>
    <col min="15" max="15" width="14.42578125" customWidth="1"/>
    <col min="17" max="17" width="15.5703125" customWidth="1"/>
    <col min="18" max="18" width="14.5703125" customWidth="1"/>
  </cols>
  <sheetData>
    <row r="5" spans="1:18" x14ac:dyDescent="0.25">
      <c r="A5" s="1"/>
      <c r="B5" s="1"/>
      <c r="C5" s="1"/>
      <c r="D5" s="1"/>
      <c r="E5" s="1"/>
      <c r="F5" s="1"/>
      <c r="G5" s="1"/>
      <c r="H5" s="19"/>
      <c r="I5" s="1"/>
      <c r="J5" s="1"/>
      <c r="K5" s="1"/>
      <c r="L5" s="1"/>
      <c r="M5" s="20"/>
      <c r="N5" s="1"/>
      <c r="O5" s="20"/>
      <c r="P5" s="1"/>
      <c r="Q5" s="21"/>
      <c r="R5" s="18"/>
    </row>
    <row r="6" spans="1:18" x14ac:dyDescent="0.25">
      <c r="A6" s="1"/>
      <c r="B6" s="1"/>
      <c r="C6" s="1"/>
      <c r="D6" s="1"/>
      <c r="E6" s="1"/>
      <c r="F6" s="1"/>
      <c r="G6" s="1"/>
      <c r="H6" s="19"/>
      <c r="I6" s="1"/>
      <c r="J6" s="1"/>
      <c r="K6" s="1"/>
      <c r="L6" s="1"/>
      <c r="M6" s="20"/>
      <c r="N6" s="1"/>
      <c r="O6" s="20"/>
      <c r="P6" s="1"/>
      <c r="Q6" s="21"/>
      <c r="R6" s="18"/>
    </row>
    <row r="7" spans="1:18" x14ac:dyDescent="0.25">
      <c r="A7" s="1"/>
      <c r="B7" s="1"/>
      <c r="C7" s="1"/>
      <c r="D7" s="1"/>
      <c r="E7" s="1"/>
      <c r="F7" s="1"/>
      <c r="G7" s="1"/>
      <c r="H7" s="19"/>
      <c r="I7" s="1"/>
      <c r="J7" s="1"/>
      <c r="K7" s="1"/>
      <c r="L7" s="1"/>
      <c r="M7" s="20"/>
      <c r="N7" s="1"/>
      <c r="O7" s="20"/>
      <c r="P7" s="1"/>
      <c r="Q7" s="21"/>
      <c r="R7" s="18"/>
    </row>
    <row r="8" spans="1:18" x14ac:dyDescent="0.25">
      <c r="A8" s="1"/>
      <c r="B8" s="1"/>
      <c r="C8" s="1"/>
      <c r="D8" s="1"/>
      <c r="E8" s="1"/>
      <c r="F8" s="1"/>
      <c r="G8" s="1"/>
      <c r="H8" s="19"/>
      <c r="I8" s="1"/>
      <c r="J8" s="1"/>
      <c r="K8" s="1"/>
      <c r="L8" s="1"/>
      <c r="M8" s="20"/>
      <c r="N8" s="1"/>
      <c r="O8" s="20"/>
      <c r="P8" s="1"/>
      <c r="Q8" s="21"/>
      <c r="R8" s="18"/>
    </row>
    <row r="9" spans="1:18" x14ac:dyDescent="0.25">
      <c r="A9" s="1"/>
      <c r="B9" s="1"/>
      <c r="C9" s="1"/>
      <c r="D9" s="1"/>
      <c r="E9" s="1"/>
      <c r="F9" s="1"/>
      <c r="G9" s="1"/>
      <c r="H9" s="19"/>
      <c r="I9" s="1"/>
      <c r="J9" s="1"/>
      <c r="K9" s="1"/>
      <c r="L9" s="1"/>
      <c r="M9" s="20"/>
      <c r="N9" s="1"/>
      <c r="O9" s="20"/>
      <c r="P9" s="1"/>
      <c r="Q9" s="21"/>
      <c r="R9" s="18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A578-0566-4852-A708-38AF2FCFAFCD}">
  <dimension ref="A1:W63"/>
  <sheetViews>
    <sheetView zoomScale="130" zoomScaleNormal="130" workbookViewId="0">
      <selection activeCell="J17" sqref="J17:K17"/>
    </sheetView>
  </sheetViews>
  <sheetFormatPr defaultRowHeight="15" x14ac:dyDescent="0.25"/>
  <cols>
    <col min="1" max="1" width="4" style="7" customWidth="1"/>
    <col min="2" max="3" width="5.140625" style="59" customWidth="1"/>
    <col min="4" max="4" width="6.42578125" style="54" customWidth="1"/>
    <col min="5" max="5" width="7.5703125" style="55" customWidth="1"/>
    <col min="6" max="6" width="7.42578125" style="55" customWidth="1"/>
    <col min="7" max="7" width="6.5703125" style="55" customWidth="1"/>
    <col min="8" max="8" width="6.5703125" style="106" customWidth="1"/>
    <col min="9" max="9" width="7.140625" style="106" customWidth="1"/>
    <col min="10" max="10" width="13.85546875" style="106" customWidth="1"/>
    <col min="11" max="11" width="13.42578125" style="106" customWidth="1"/>
    <col min="12" max="12" width="10.85546875" style="107" bestFit="1" customWidth="1"/>
    <col min="13" max="13" width="11.42578125" style="10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66.75" customHeight="1" x14ac:dyDescent="0.25">
      <c r="A1" s="75" t="s">
        <v>1</v>
      </c>
      <c r="B1" s="75" t="s">
        <v>0</v>
      </c>
      <c r="C1" s="76" t="s">
        <v>2</v>
      </c>
      <c r="D1" s="76" t="s">
        <v>24</v>
      </c>
      <c r="E1" s="76" t="s">
        <v>25</v>
      </c>
      <c r="F1" s="76" t="s">
        <v>36</v>
      </c>
      <c r="G1" s="76" t="s">
        <v>31</v>
      </c>
      <c r="H1" s="76" t="s">
        <v>11</v>
      </c>
      <c r="I1" s="75" t="s">
        <v>32</v>
      </c>
      <c r="J1" s="84" t="s">
        <v>26</v>
      </c>
      <c r="K1" s="85" t="s">
        <v>27</v>
      </c>
      <c r="L1" s="86" t="s">
        <v>28</v>
      </c>
      <c r="M1" s="87" t="s">
        <v>29</v>
      </c>
      <c r="N1" s="5" t="s">
        <v>30</v>
      </c>
    </row>
    <row r="2" spans="1:19" ht="16.5" x14ac:dyDescent="0.3">
      <c r="A2" s="77">
        <v>1</v>
      </c>
      <c r="B2" s="26">
        <v>203</v>
      </c>
      <c r="C2" s="78">
        <v>2</v>
      </c>
      <c r="D2" s="83" t="s">
        <v>20</v>
      </c>
      <c r="E2" s="88">
        <v>363</v>
      </c>
      <c r="F2" s="88">
        <v>64</v>
      </c>
      <c r="G2" s="88">
        <f t="shared" ref="G2:G16" si="0">E2+F2</f>
        <v>427</v>
      </c>
      <c r="H2" s="78">
        <f t="shared" ref="H2:H16" si="1">G2*1.1</f>
        <v>469.70000000000005</v>
      </c>
      <c r="I2" s="77">
        <v>14000</v>
      </c>
      <c r="J2" s="91">
        <f t="shared" ref="J2:J16" si="2">G2*I2</f>
        <v>5978000</v>
      </c>
      <c r="K2" s="92">
        <f t="shared" ref="K2:K16" si="3">ROUND(J2*1.17,0)</f>
        <v>6994260</v>
      </c>
      <c r="L2" s="93">
        <f t="shared" ref="L2:L16" si="4">MROUND((K2*0.025/12),500)</f>
        <v>14500</v>
      </c>
      <c r="M2" s="94">
        <f t="shared" ref="M2:M16" si="5">H2*2600</f>
        <v>1221220.0000000002</v>
      </c>
      <c r="N2" s="89" t="s">
        <v>34</v>
      </c>
      <c r="O2" s="14"/>
      <c r="P2" s="15"/>
      <c r="R2" s="3"/>
      <c r="S2" s="3"/>
    </row>
    <row r="3" spans="1:19" ht="16.5" x14ac:dyDescent="0.3">
      <c r="A3" s="77">
        <v>2</v>
      </c>
      <c r="B3" s="26">
        <v>205</v>
      </c>
      <c r="C3" s="78">
        <v>2</v>
      </c>
      <c r="D3" s="83" t="s">
        <v>13</v>
      </c>
      <c r="E3" s="88">
        <v>422</v>
      </c>
      <c r="F3" s="88">
        <v>67</v>
      </c>
      <c r="G3" s="88">
        <f t="shared" si="0"/>
        <v>489</v>
      </c>
      <c r="H3" s="78">
        <f t="shared" si="1"/>
        <v>537.90000000000009</v>
      </c>
      <c r="I3" s="77">
        <v>14000</v>
      </c>
      <c r="J3" s="91">
        <f t="shared" si="2"/>
        <v>6846000</v>
      </c>
      <c r="K3" s="92">
        <f t="shared" si="3"/>
        <v>8009820</v>
      </c>
      <c r="L3" s="93">
        <f t="shared" si="4"/>
        <v>16500</v>
      </c>
      <c r="M3" s="94">
        <f t="shared" si="5"/>
        <v>1398540.0000000002</v>
      </c>
      <c r="N3" s="89" t="s">
        <v>34</v>
      </c>
      <c r="O3" s="14"/>
      <c r="P3" s="15"/>
      <c r="R3" s="3"/>
      <c r="S3" s="3"/>
    </row>
    <row r="4" spans="1:19" ht="16.5" x14ac:dyDescent="0.3">
      <c r="A4" s="77">
        <v>3</v>
      </c>
      <c r="B4" s="26">
        <v>303</v>
      </c>
      <c r="C4" s="78">
        <v>3</v>
      </c>
      <c r="D4" s="83" t="s">
        <v>20</v>
      </c>
      <c r="E4" s="88">
        <v>363</v>
      </c>
      <c r="F4" s="88">
        <v>64</v>
      </c>
      <c r="G4" s="88">
        <f t="shared" si="0"/>
        <v>427</v>
      </c>
      <c r="H4" s="78">
        <f t="shared" si="1"/>
        <v>469.70000000000005</v>
      </c>
      <c r="I4" s="77">
        <v>14000</v>
      </c>
      <c r="J4" s="91">
        <f t="shared" si="2"/>
        <v>5978000</v>
      </c>
      <c r="K4" s="92">
        <f t="shared" si="3"/>
        <v>6994260</v>
      </c>
      <c r="L4" s="93">
        <f t="shared" si="4"/>
        <v>14500</v>
      </c>
      <c r="M4" s="94">
        <f t="shared" si="5"/>
        <v>1221220.0000000002</v>
      </c>
      <c r="N4" s="89" t="s">
        <v>34</v>
      </c>
      <c r="O4" s="14"/>
      <c r="P4" s="15"/>
      <c r="R4" s="3"/>
      <c r="S4" s="3"/>
    </row>
    <row r="5" spans="1:19" ht="16.5" x14ac:dyDescent="0.3">
      <c r="A5" s="77">
        <v>4</v>
      </c>
      <c r="B5" s="26">
        <v>305</v>
      </c>
      <c r="C5" s="78">
        <v>3</v>
      </c>
      <c r="D5" s="83" t="s">
        <v>13</v>
      </c>
      <c r="E5" s="88">
        <v>422</v>
      </c>
      <c r="F5" s="88">
        <v>67</v>
      </c>
      <c r="G5" s="88">
        <f t="shared" si="0"/>
        <v>489</v>
      </c>
      <c r="H5" s="78">
        <f t="shared" si="1"/>
        <v>537.90000000000009</v>
      </c>
      <c r="I5" s="77">
        <v>14000</v>
      </c>
      <c r="J5" s="91">
        <f t="shared" si="2"/>
        <v>6846000</v>
      </c>
      <c r="K5" s="92">
        <f t="shared" si="3"/>
        <v>8009820</v>
      </c>
      <c r="L5" s="93">
        <f t="shared" si="4"/>
        <v>16500</v>
      </c>
      <c r="M5" s="94">
        <f t="shared" si="5"/>
        <v>1398540.0000000002</v>
      </c>
      <c r="N5" s="89" t="s">
        <v>34</v>
      </c>
      <c r="O5" s="14"/>
      <c r="P5" s="15"/>
      <c r="R5" s="3"/>
      <c r="S5" s="3"/>
    </row>
    <row r="6" spans="1:19" ht="16.5" x14ac:dyDescent="0.3">
      <c r="A6" s="77">
        <v>5</v>
      </c>
      <c r="B6" s="26">
        <v>404</v>
      </c>
      <c r="C6" s="78">
        <v>4</v>
      </c>
      <c r="D6" s="83" t="s">
        <v>20</v>
      </c>
      <c r="E6" s="88">
        <v>300</v>
      </c>
      <c r="F6" s="88">
        <v>44</v>
      </c>
      <c r="G6" s="88">
        <f t="shared" si="0"/>
        <v>344</v>
      </c>
      <c r="H6" s="78">
        <f t="shared" si="1"/>
        <v>378.40000000000003</v>
      </c>
      <c r="I6" s="77">
        <v>14000</v>
      </c>
      <c r="J6" s="91">
        <f t="shared" si="2"/>
        <v>4816000</v>
      </c>
      <c r="K6" s="92">
        <f t="shared" si="3"/>
        <v>5634720</v>
      </c>
      <c r="L6" s="93">
        <f t="shared" si="4"/>
        <v>11500</v>
      </c>
      <c r="M6" s="94">
        <f t="shared" si="5"/>
        <v>983840.00000000012</v>
      </c>
      <c r="N6" s="89" t="s">
        <v>34</v>
      </c>
      <c r="O6" s="14"/>
      <c r="P6" s="15"/>
      <c r="R6" s="3"/>
      <c r="S6" s="3"/>
    </row>
    <row r="7" spans="1:19" ht="16.5" x14ac:dyDescent="0.3">
      <c r="A7" s="77">
        <v>6</v>
      </c>
      <c r="B7" s="26">
        <v>601</v>
      </c>
      <c r="C7" s="78">
        <v>6</v>
      </c>
      <c r="D7" s="83" t="s">
        <v>13</v>
      </c>
      <c r="E7" s="88">
        <v>416</v>
      </c>
      <c r="F7" s="88">
        <v>67</v>
      </c>
      <c r="G7" s="88">
        <f t="shared" si="0"/>
        <v>483</v>
      </c>
      <c r="H7" s="78">
        <f t="shared" si="1"/>
        <v>531.30000000000007</v>
      </c>
      <c r="I7" s="77">
        <v>14000</v>
      </c>
      <c r="J7" s="91">
        <f t="shared" si="2"/>
        <v>6762000</v>
      </c>
      <c r="K7" s="92">
        <f t="shared" si="3"/>
        <v>7911540</v>
      </c>
      <c r="L7" s="93">
        <f t="shared" si="4"/>
        <v>16500</v>
      </c>
      <c r="M7" s="94">
        <f t="shared" si="5"/>
        <v>1381380.0000000002</v>
      </c>
      <c r="N7" s="89" t="s">
        <v>34</v>
      </c>
      <c r="O7" s="14"/>
      <c r="P7" s="15"/>
      <c r="R7" s="3"/>
      <c r="S7" s="3"/>
    </row>
    <row r="8" spans="1:19" ht="16.5" x14ac:dyDescent="0.3">
      <c r="A8" s="77">
        <v>7</v>
      </c>
      <c r="B8" s="26">
        <v>602</v>
      </c>
      <c r="C8" s="78">
        <v>6</v>
      </c>
      <c r="D8" s="83" t="s">
        <v>20</v>
      </c>
      <c r="E8" s="88">
        <v>305</v>
      </c>
      <c r="F8" s="88">
        <v>44</v>
      </c>
      <c r="G8" s="88">
        <f t="shared" si="0"/>
        <v>349</v>
      </c>
      <c r="H8" s="78">
        <f t="shared" si="1"/>
        <v>383.90000000000003</v>
      </c>
      <c r="I8" s="77">
        <v>14000</v>
      </c>
      <c r="J8" s="91">
        <f t="shared" si="2"/>
        <v>4886000</v>
      </c>
      <c r="K8" s="92">
        <f t="shared" si="3"/>
        <v>5716620</v>
      </c>
      <c r="L8" s="93">
        <f t="shared" si="4"/>
        <v>12000</v>
      </c>
      <c r="M8" s="94">
        <f t="shared" si="5"/>
        <v>998140.00000000012</v>
      </c>
      <c r="N8" s="89" t="s">
        <v>34</v>
      </c>
      <c r="O8" s="14"/>
      <c r="P8" s="15"/>
      <c r="R8" s="3"/>
      <c r="S8" s="3"/>
    </row>
    <row r="9" spans="1:19" ht="16.5" x14ac:dyDescent="0.3">
      <c r="A9" s="77">
        <v>8</v>
      </c>
      <c r="B9" s="26">
        <v>603</v>
      </c>
      <c r="C9" s="78">
        <v>6</v>
      </c>
      <c r="D9" s="83" t="s">
        <v>20</v>
      </c>
      <c r="E9" s="88">
        <v>363</v>
      </c>
      <c r="F9" s="88">
        <v>64</v>
      </c>
      <c r="G9" s="88">
        <f t="shared" si="0"/>
        <v>427</v>
      </c>
      <c r="H9" s="78">
        <f t="shared" si="1"/>
        <v>469.70000000000005</v>
      </c>
      <c r="I9" s="77">
        <v>14000</v>
      </c>
      <c r="J9" s="91">
        <f t="shared" si="2"/>
        <v>5978000</v>
      </c>
      <c r="K9" s="92">
        <f t="shared" si="3"/>
        <v>6994260</v>
      </c>
      <c r="L9" s="93">
        <f t="shared" si="4"/>
        <v>14500</v>
      </c>
      <c r="M9" s="94">
        <f t="shared" si="5"/>
        <v>1221220.0000000002</v>
      </c>
      <c r="N9" s="89" t="s">
        <v>34</v>
      </c>
      <c r="O9" s="14"/>
      <c r="P9" s="15"/>
      <c r="R9" s="3"/>
      <c r="S9" s="3"/>
    </row>
    <row r="10" spans="1:19" ht="16.5" x14ac:dyDescent="0.3">
      <c r="A10" s="77">
        <v>9</v>
      </c>
      <c r="B10" s="26">
        <v>604</v>
      </c>
      <c r="C10" s="78">
        <v>6</v>
      </c>
      <c r="D10" s="83" t="s">
        <v>20</v>
      </c>
      <c r="E10" s="88">
        <v>300</v>
      </c>
      <c r="F10" s="88">
        <v>44</v>
      </c>
      <c r="G10" s="88">
        <f t="shared" si="0"/>
        <v>344</v>
      </c>
      <c r="H10" s="78">
        <f t="shared" si="1"/>
        <v>378.40000000000003</v>
      </c>
      <c r="I10" s="77">
        <v>14000</v>
      </c>
      <c r="J10" s="91">
        <f t="shared" si="2"/>
        <v>4816000</v>
      </c>
      <c r="K10" s="92">
        <f t="shared" si="3"/>
        <v>5634720</v>
      </c>
      <c r="L10" s="93">
        <f t="shared" si="4"/>
        <v>11500</v>
      </c>
      <c r="M10" s="94">
        <f t="shared" si="5"/>
        <v>983840.00000000012</v>
      </c>
      <c r="N10" s="89" t="s">
        <v>34</v>
      </c>
      <c r="O10" s="14"/>
      <c r="P10" s="15"/>
      <c r="R10" s="3"/>
      <c r="S10" s="3"/>
    </row>
    <row r="11" spans="1:19" ht="16.5" x14ac:dyDescent="0.3">
      <c r="A11" s="77">
        <v>10</v>
      </c>
      <c r="B11" s="26">
        <v>605</v>
      </c>
      <c r="C11" s="78">
        <v>6</v>
      </c>
      <c r="D11" s="83" t="s">
        <v>13</v>
      </c>
      <c r="E11" s="88">
        <v>422</v>
      </c>
      <c r="F11" s="88">
        <v>67</v>
      </c>
      <c r="G11" s="88">
        <f t="shared" si="0"/>
        <v>489</v>
      </c>
      <c r="H11" s="78">
        <f t="shared" si="1"/>
        <v>537.90000000000009</v>
      </c>
      <c r="I11" s="77">
        <v>14000</v>
      </c>
      <c r="J11" s="91">
        <f t="shared" si="2"/>
        <v>6846000</v>
      </c>
      <c r="K11" s="92">
        <f t="shared" si="3"/>
        <v>8009820</v>
      </c>
      <c r="L11" s="93">
        <f t="shared" si="4"/>
        <v>16500</v>
      </c>
      <c r="M11" s="94">
        <f t="shared" si="5"/>
        <v>1398540.0000000002</v>
      </c>
      <c r="N11" s="89" t="s">
        <v>34</v>
      </c>
      <c r="O11" s="14"/>
      <c r="P11" s="15"/>
      <c r="R11" s="3"/>
      <c r="S11" s="3"/>
    </row>
    <row r="12" spans="1:19" s="56" customFormat="1" ht="16.5" x14ac:dyDescent="0.3">
      <c r="A12" s="77">
        <v>11</v>
      </c>
      <c r="B12" s="26">
        <v>701</v>
      </c>
      <c r="C12" s="78">
        <v>7</v>
      </c>
      <c r="D12" s="83" t="s">
        <v>13</v>
      </c>
      <c r="E12" s="88">
        <v>416</v>
      </c>
      <c r="F12" s="88">
        <v>67</v>
      </c>
      <c r="G12" s="88">
        <f t="shared" si="0"/>
        <v>483</v>
      </c>
      <c r="H12" s="78">
        <f t="shared" si="1"/>
        <v>531.30000000000007</v>
      </c>
      <c r="I12" s="77">
        <v>14000</v>
      </c>
      <c r="J12" s="91">
        <f t="shared" si="2"/>
        <v>6762000</v>
      </c>
      <c r="K12" s="92">
        <f t="shared" si="3"/>
        <v>7911540</v>
      </c>
      <c r="L12" s="93">
        <f t="shared" si="4"/>
        <v>16500</v>
      </c>
      <c r="M12" s="94">
        <f t="shared" si="5"/>
        <v>1381380.0000000002</v>
      </c>
      <c r="N12" s="89" t="s">
        <v>34</v>
      </c>
      <c r="O12" s="57"/>
      <c r="P12" s="58"/>
      <c r="R12" s="11"/>
      <c r="S12" s="11"/>
    </row>
    <row r="13" spans="1:19" ht="16.5" x14ac:dyDescent="0.3">
      <c r="A13" s="77">
        <v>12</v>
      </c>
      <c r="B13" s="25">
        <v>702</v>
      </c>
      <c r="C13" s="25">
        <v>7</v>
      </c>
      <c r="D13" s="83" t="s">
        <v>20</v>
      </c>
      <c r="E13" s="88">
        <v>305</v>
      </c>
      <c r="F13" s="88">
        <v>44</v>
      </c>
      <c r="G13" s="88">
        <f t="shared" si="0"/>
        <v>349</v>
      </c>
      <c r="H13" s="78">
        <f t="shared" si="1"/>
        <v>383.90000000000003</v>
      </c>
      <c r="I13" s="77">
        <v>14000</v>
      </c>
      <c r="J13" s="91">
        <f t="shared" si="2"/>
        <v>4886000</v>
      </c>
      <c r="K13" s="92">
        <f t="shared" si="3"/>
        <v>5716620</v>
      </c>
      <c r="L13" s="93">
        <f t="shared" si="4"/>
        <v>12000</v>
      </c>
      <c r="M13" s="94">
        <f t="shared" si="5"/>
        <v>998140.00000000012</v>
      </c>
      <c r="N13" s="89" t="s">
        <v>34</v>
      </c>
      <c r="P13" s="16"/>
      <c r="S13" s="17"/>
    </row>
    <row r="14" spans="1:19" ht="15.75" customHeight="1" x14ac:dyDescent="0.3">
      <c r="A14" s="77">
        <v>13</v>
      </c>
      <c r="B14" s="25">
        <v>703</v>
      </c>
      <c r="C14" s="25">
        <v>7</v>
      </c>
      <c r="D14" s="83" t="s">
        <v>20</v>
      </c>
      <c r="E14" s="88">
        <v>363</v>
      </c>
      <c r="F14" s="88">
        <v>64</v>
      </c>
      <c r="G14" s="88">
        <f t="shared" si="0"/>
        <v>427</v>
      </c>
      <c r="H14" s="78">
        <f t="shared" si="1"/>
        <v>469.70000000000005</v>
      </c>
      <c r="I14" s="77">
        <v>14000</v>
      </c>
      <c r="J14" s="91">
        <f t="shared" si="2"/>
        <v>5978000</v>
      </c>
      <c r="K14" s="92">
        <f t="shared" si="3"/>
        <v>6994260</v>
      </c>
      <c r="L14" s="93">
        <f t="shared" si="4"/>
        <v>14500</v>
      </c>
      <c r="M14" s="94">
        <f t="shared" si="5"/>
        <v>1221220.0000000002</v>
      </c>
      <c r="N14" s="89" t="s">
        <v>34</v>
      </c>
      <c r="P14" s="16"/>
      <c r="S14" s="17"/>
    </row>
    <row r="15" spans="1:19" ht="15.75" customHeight="1" x14ac:dyDescent="0.3">
      <c r="A15" s="77">
        <v>14</v>
      </c>
      <c r="B15" s="25">
        <v>704</v>
      </c>
      <c r="C15" s="25">
        <v>7</v>
      </c>
      <c r="D15" s="83" t="s">
        <v>20</v>
      </c>
      <c r="E15" s="88">
        <v>300</v>
      </c>
      <c r="F15" s="88">
        <v>44</v>
      </c>
      <c r="G15" s="88">
        <f t="shared" si="0"/>
        <v>344</v>
      </c>
      <c r="H15" s="78">
        <f t="shared" si="1"/>
        <v>378.40000000000003</v>
      </c>
      <c r="I15" s="77">
        <v>14000</v>
      </c>
      <c r="J15" s="91">
        <f t="shared" si="2"/>
        <v>4816000</v>
      </c>
      <c r="K15" s="92">
        <f t="shared" si="3"/>
        <v>5634720</v>
      </c>
      <c r="L15" s="93">
        <f t="shared" si="4"/>
        <v>11500</v>
      </c>
      <c r="M15" s="94">
        <f t="shared" si="5"/>
        <v>983840.00000000012</v>
      </c>
      <c r="N15" s="89" t="s">
        <v>34</v>
      </c>
      <c r="P15" s="16"/>
      <c r="S15" s="17"/>
    </row>
    <row r="16" spans="1:19" ht="15.75" customHeight="1" x14ac:dyDescent="0.3">
      <c r="A16" s="77">
        <v>15</v>
      </c>
      <c r="B16" s="25">
        <v>705</v>
      </c>
      <c r="C16" s="25">
        <v>7</v>
      </c>
      <c r="D16" s="83" t="s">
        <v>13</v>
      </c>
      <c r="E16" s="88">
        <v>422</v>
      </c>
      <c r="F16" s="88">
        <v>67</v>
      </c>
      <c r="G16" s="88">
        <f t="shared" si="0"/>
        <v>489</v>
      </c>
      <c r="H16" s="78">
        <f t="shared" si="1"/>
        <v>537.90000000000009</v>
      </c>
      <c r="I16" s="77">
        <v>14000</v>
      </c>
      <c r="J16" s="91">
        <f t="shared" si="2"/>
        <v>6846000</v>
      </c>
      <c r="K16" s="92">
        <f t="shared" si="3"/>
        <v>8009820</v>
      </c>
      <c r="L16" s="93">
        <f t="shared" si="4"/>
        <v>16500</v>
      </c>
      <c r="M16" s="94">
        <f t="shared" si="5"/>
        <v>1398540.0000000002</v>
      </c>
      <c r="N16" s="89" t="s">
        <v>34</v>
      </c>
      <c r="P16" s="16"/>
      <c r="S16" s="17"/>
    </row>
    <row r="17" spans="1:22" ht="16.5" x14ac:dyDescent="0.3">
      <c r="A17" s="109" t="s">
        <v>3</v>
      </c>
      <c r="B17" s="109"/>
      <c r="C17" s="109"/>
      <c r="D17" s="109"/>
      <c r="E17" s="95">
        <f>SUM(E2:E16)</f>
        <v>5482</v>
      </c>
      <c r="F17" s="95">
        <f>SUM(F2:F16)</f>
        <v>878</v>
      </c>
      <c r="G17" s="95">
        <f>SUM(G2:G16)</f>
        <v>6360</v>
      </c>
      <c r="H17" s="95">
        <f>SUM(H2:H16)</f>
        <v>6996</v>
      </c>
      <c r="I17" s="77"/>
      <c r="J17" s="96">
        <f>SUM(J2:J16)</f>
        <v>89040000</v>
      </c>
      <c r="K17" s="96">
        <f>SUM(K2:K16)</f>
        <v>104176800</v>
      </c>
      <c r="L17" s="97"/>
      <c r="M17" s="98">
        <f>SUM(M2:M16)</f>
        <v>18189600.000000004</v>
      </c>
      <c r="N17" s="89"/>
      <c r="R17" s="2"/>
      <c r="U17" s="4"/>
      <c r="V17" s="4"/>
    </row>
    <row r="18" spans="1:22" ht="16.5" x14ac:dyDescent="0.3">
      <c r="A18" s="79"/>
      <c r="B18" s="34"/>
      <c r="C18" s="80"/>
      <c r="D18" s="52"/>
      <c r="E18" s="52"/>
      <c r="F18" s="52"/>
      <c r="G18" s="52"/>
      <c r="H18" s="80"/>
      <c r="I18" s="79"/>
      <c r="J18" s="99"/>
      <c r="K18" s="100"/>
      <c r="L18" s="101"/>
      <c r="M18" s="102"/>
      <c r="N18" s="4"/>
      <c r="R18" s="2"/>
    </row>
    <row r="19" spans="1:22" ht="16.5" x14ac:dyDescent="0.3">
      <c r="A19" s="79"/>
      <c r="B19" s="34"/>
      <c r="C19" s="80"/>
      <c r="D19" s="52"/>
      <c r="E19" s="52"/>
      <c r="F19" s="52"/>
      <c r="G19" s="52"/>
      <c r="H19" s="80"/>
      <c r="I19" s="79"/>
      <c r="J19" s="99"/>
      <c r="K19" s="100"/>
      <c r="L19" s="101"/>
      <c r="M19" s="102"/>
      <c r="N19" s="4"/>
      <c r="R19" s="2"/>
    </row>
    <row r="20" spans="1:22" ht="16.5" x14ac:dyDescent="0.3">
      <c r="A20" s="79"/>
      <c r="B20" s="34"/>
      <c r="C20" s="80"/>
      <c r="D20" s="52"/>
      <c r="E20" s="52"/>
      <c r="F20" s="52"/>
      <c r="G20" s="52"/>
      <c r="H20" s="80"/>
      <c r="I20" s="79"/>
      <c r="J20" s="99"/>
      <c r="K20" s="100"/>
      <c r="L20" s="101"/>
      <c r="M20" s="102"/>
      <c r="N20" s="4"/>
      <c r="R20" s="2"/>
    </row>
    <row r="21" spans="1:22" ht="16.5" x14ac:dyDescent="0.3">
      <c r="A21" s="79"/>
      <c r="B21" s="34"/>
      <c r="C21" s="80"/>
      <c r="D21" s="52"/>
      <c r="E21" s="52"/>
      <c r="F21" s="52"/>
      <c r="G21" s="52"/>
      <c r="H21" s="80"/>
      <c r="I21" s="79"/>
      <c r="J21" s="99"/>
      <c r="K21" s="100"/>
      <c r="L21" s="101"/>
      <c r="M21" s="102"/>
      <c r="N21" s="4"/>
      <c r="R21" s="2"/>
    </row>
    <row r="22" spans="1:22" ht="16.5" x14ac:dyDescent="0.3">
      <c r="A22" s="79"/>
      <c r="B22" s="34"/>
      <c r="C22" s="80"/>
      <c r="D22" s="52"/>
      <c r="E22" s="52"/>
      <c r="F22" s="52"/>
      <c r="G22" s="52"/>
      <c r="H22" s="80"/>
      <c r="I22" s="79"/>
      <c r="J22" s="99"/>
      <c r="K22" s="100"/>
      <c r="L22" s="101"/>
      <c r="M22" s="102"/>
      <c r="N22" s="4"/>
      <c r="R22" s="2"/>
    </row>
    <row r="23" spans="1:22" ht="16.5" x14ac:dyDescent="0.3">
      <c r="A23" s="79"/>
      <c r="B23" s="34"/>
      <c r="C23" s="80"/>
      <c r="D23" s="52"/>
      <c r="E23" s="52"/>
      <c r="F23" s="52"/>
      <c r="G23" s="52"/>
      <c r="H23" s="80"/>
      <c r="I23" s="79"/>
      <c r="J23" s="99"/>
      <c r="K23" s="100"/>
      <c r="L23" s="101"/>
      <c r="M23" s="102"/>
      <c r="N23" s="4"/>
      <c r="R23" s="2"/>
    </row>
    <row r="24" spans="1:22" ht="16.5" x14ac:dyDescent="0.3">
      <c r="A24" s="79"/>
      <c r="B24" s="34"/>
      <c r="C24" s="80"/>
      <c r="D24" s="52"/>
      <c r="E24" s="52"/>
      <c r="F24" s="52"/>
      <c r="G24" s="52"/>
      <c r="H24" s="80"/>
      <c r="I24" s="79"/>
      <c r="J24" s="99"/>
      <c r="K24" s="100"/>
      <c r="L24" s="101"/>
      <c r="M24" s="102"/>
      <c r="N24" s="4"/>
      <c r="R24" s="2"/>
    </row>
    <row r="25" spans="1:22" ht="16.5" x14ac:dyDescent="0.3">
      <c r="A25" s="79"/>
      <c r="B25" s="34"/>
      <c r="C25" s="80"/>
      <c r="D25" s="52"/>
      <c r="E25" s="52"/>
      <c r="F25" s="52"/>
      <c r="G25" s="52"/>
      <c r="H25" s="80"/>
      <c r="I25" s="79"/>
      <c r="J25" s="99"/>
      <c r="K25" s="100"/>
      <c r="L25" s="101"/>
      <c r="M25" s="102"/>
      <c r="N25" s="4"/>
      <c r="R25" s="2"/>
    </row>
    <row r="26" spans="1:22" ht="16.5" x14ac:dyDescent="0.3">
      <c r="A26" s="79"/>
      <c r="B26" s="34"/>
      <c r="C26" s="80"/>
      <c r="D26" s="52"/>
      <c r="E26" s="52"/>
      <c r="F26" s="52"/>
      <c r="G26" s="52"/>
      <c r="H26" s="80"/>
      <c r="I26" s="79"/>
      <c r="J26" s="99"/>
      <c r="K26" s="100"/>
      <c r="L26" s="101"/>
      <c r="M26" s="102"/>
      <c r="N26" s="4"/>
      <c r="R26" s="2"/>
    </row>
    <row r="27" spans="1:22" ht="16.5" x14ac:dyDescent="0.3">
      <c r="A27" s="79"/>
      <c r="B27" s="34"/>
      <c r="C27" s="80"/>
      <c r="D27" s="52"/>
      <c r="E27" s="52"/>
      <c r="F27" s="52"/>
      <c r="G27" s="52"/>
      <c r="H27" s="80"/>
      <c r="I27" s="79"/>
      <c r="J27" s="99"/>
      <c r="K27" s="100"/>
      <c r="L27" s="101"/>
      <c r="M27" s="102"/>
      <c r="N27" s="4"/>
      <c r="O27" s="7"/>
      <c r="P27" s="7"/>
      <c r="R27" s="2"/>
    </row>
    <row r="28" spans="1:22" ht="16.5" x14ac:dyDescent="0.3">
      <c r="A28" s="79"/>
      <c r="B28" s="34"/>
      <c r="C28" s="80"/>
      <c r="D28" s="52"/>
      <c r="E28" s="52"/>
      <c r="F28" s="52"/>
      <c r="G28" s="52"/>
      <c r="H28" s="80"/>
      <c r="I28" s="79"/>
      <c r="J28" s="99"/>
      <c r="K28" s="100"/>
      <c r="L28" s="101"/>
      <c r="M28" s="102"/>
      <c r="N28" s="4"/>
      <c r="O28" s="7"/>
      <c r="P28" s="7"/>
      <c r="R28" s="2"/>
    </row>
    <row r="29" spans="1:22" ht="16.5" x14ac:dyDescent="0.3">
      <c r="A29" s="79"/>
      <c r="B29" s="34"/>
      <c r="C29" s="80"/>
      <c r="D29" s="52"/>
      <c r="E29" s="52"/>
      <c r="F29" s="52"/>
      <c r="G29" s="52"/>
      <c r="H29" s="80"/>
      <c r="I29" s="79"/>
      <c r="J29" s="99"/>
      <c r="K29" s="100"/>
      <c r="L29" s="101"/>
      <c r="M29" s="102"/>
      <c r="N29" s="4"/>
      <c r="O29" s="7"/>
      <c r="P29" s="7"/>
      <c r="R29" s="2"/>
    </row>
    <row r="30" spans="1:22" ht="16.5" x14ac:dyDescent="0.3">
      <c r="A30" s="79"/>
      <c r="B30" s="34"/>
      <c r="C30" s="80"/>
      <c r="D30" s="52"/>
      <c r="E30" s="52"/>
      <c r="F30" s="52"/>
      <c r="G30" s="52"/>
      <c r="H30" s="80"/>
      <c r="I30" s="79"/>
      <c r="J30" s="99"/>
      <c r="K30" s="100"/>
      <c r="L30" s="101"/>
      <c r="M30" s="102"/>
      <c r="N30" s="4"/>
      <c r="O30" s="7"/>
      <c r="P30" s="7"/>
      <c r="R30" s="2"/>
    </row>
    <row r="31" spans="1:22" x14ac:dyDescent="0.25">
      <c r="A31" s="79"/>
      <c r="B31" s="34"/>
      <c r="C31" s="80"/>
      <c r="D31" s="52"/>
      <c r="E31" s="52"/>
      <c r="F31" s="52"/>
      <c r="G31" s="52"/>
      <c r="H31" s="80"/>
      <c r="I31" s="79"/>
      <c r="J31" s="99"/>
      <c r="K31" s="100"/>
      <c r="L31" s="101"/>
      <c r="M31" s="102"/>
    </row>
    <row r="32" spans="1:22" x14ac:dyDescent="0.25">
      <c r="A32" s="79"/>
      <c r="B32" s="34"/>
      <c r="C32" s="80"/>
      <c r="D32" s="52"/>
      <c r="E32" s="52"/>
      <c r="F32" s="52"/>
      <c r="G32" s="52"/>
      <c r="H32" s="80"/>
      <c r="I32" s="79"/>
      <c r="J32" s="99"/>
      <c r="K32" s="100"/>
      <c r="L32" s="101"/>
      <c r="M32" s="102"/>
    </row>
    <row r="33" spans="1:13" x14ac:dyDescent="0.25">
      <c r="A33" s="79"/>
      <c r="B33" s="34"/>
      <c r="C33" s="80"/>
      <c r="D33" s="52"/>
      <c r="E33" s="52"/>
      <c r="F33" s="52"/>
      <c r="G33" s="52"/>
      <c r="H33" s="80"/>
      <c r="I33" s="79"/>
      <c r="J33" s="99"/>
      <c r="K33" s="100"/>
      <c r="L33" s="101"/>
      <c r="M33" s="102"/>
    </row>
    <row r="34" spans="1:13" x14ac:dyDescent="0.25">
      <c r="A34" s="79"/>
      <c r="B34" s="34"/>
      <c r="C34" s="80"/>
      <c r="D34" s="52"/>
      <c r="E34" s="52"/>
      <c r="F34" s="52"/>
      <c r="G34" s="52"/>
      <c r="H34" s="80"/>
      <c r="I34" s="79"/>
      <c r="J34" s="99"/>
      <c r="K34" s="100"/>
      <c r="L34" s="101"/>
      <c r="M34" s="102"/>
    </row>
    <row r="35" spans="1:13" x14ac:dyDescent="0.25">
      <c r="A35" s="79"/>
      <c r="B35" s="34"/>
      <c r="C35" s="80"/>
      <c r="D35" s="52"/>
      <c r="E35" s="52"/>
      <c r="F35" s="52"/>
      <c r="G35" s="52"/>
      <c r="H35" s="80"/>
      <c r="I35" s="79"/>
      <c r="J35" s="99"/>
      <c r="K35" s="100"/>
      <c r="L35" s="101"/>
      <c r="M35" s="102"/>
    </row>
    <row r="36" spans="1:13" x14ac:dyDescent="0.25">
      <c r="A36" s="79"/>
      <c r="B36" s="34"/>
      <c r="C36" s="80"/>
      <c r="D36" s="52"/>
      <c r="E36" s="52"/>
      <c r="F36" s="52"/>
      <c r="G36" s="52"/>
      <c r="H36" s="80"/>
      <c r="I36" s="79"/>
      <c r="J36" s="99"/>
      <c r="K36" s="100"/>
      <c r="L36" s="101"/>
      <c r="M36" s="102"/>
    </row>
    <row r="37" spans="1:13" x14ac:dyDescent="0.25">
      <c r="A37" s="79"/>
      <c r="B37" s="34"/>
      <c r="C37" s="80"/>
      <c r="D37" s="52"/>
      <c r="E37" s="52"/>
      <c r="F37" s="52"/>
      <c r="G37" s="52"/>
      <c r="H37" s="80"/>
      <c r="I37" s="79"/>
      <c r="J37" s="99"/>
      <c r="K37" s="100"/>
      <c r="L37" s="101"/>
      <c r="M37" s="102"/>
    </row>
    <row r="38" spans="1:13" x14ac:dyDescent="0.25">
      <c r="A38" s="79"/>
      <c r="B38" s="34"/>
      <c r="C38" s="80"/>
      <c r="D38" s="52"/>
      <c r="E38" s="52"/>
      <c r="F38" s="52"/>
      <c r="G38" s="52"/>
      <c r="H38" s="80"/>
      <c r="I38" s="79"/>
      <c r="J38" s="99"/>
      <c r="K38" s="100"/>
      <c r="L38" s="101"/>
      <c r="M38" s="102"/>
    </row>
    <row r="39" spans="1:13" x14ac:dyDescent="0.25">
      <c r="A39" s="79"/>
      <c r="B39" s="34"/>
      <c r="C39" s="80"/>
      <c r="D39" s="52"/>
      <c r="E39" s="52"/>
      <c r="F39" s="52"/>
      <c r="G39" s="52"/>
      <c r="H39" s="80"/>
      <c r="I39" s="79"/>
      <c r="J39" s="99"/>
      <c r="K39" s="100"/>
      <c r="L39" s="101"/>
      <c r="M39" s="102"/>
    </row>
    <row r="40" spans="1:13" x14ac:dyDescent="0.25">
      <c r="A40" s="81"/>
      <c r="B40" s="82"/>
      <c r="C40" s="81"/>
      <c r="D40" s="53"/>
      <c r="E40" s="32"/>
      <c r="F40" s="32"/>
      <c r="G40" s="32"/>
      <c r="H40" s="103"/>
      <c r="I40" s="103"/>
      <c r="J40" s="104"/>
      <c r="K40" s="104"/>
      <c r="L40" s="101"/>
      <c r="M40" s="105"/>
    </row>
    <row r="49" spans="1:23" s="54" customFormat="1" x14ac:dyDescent="0.25">
      <c r="A49" s="7"/>
      <c r="B49" s="34"/>
      <c r="C49" s="34"/>
      <c r="E49" s="55"/>
      <c r="F49" s="55"/>
      <c r="G49" s="55"/>
      <c r="H49" s="106"/>
      <c r="I49" s="106"/>
      <c r="J49" s="106"/>
      <c r="K49" s="106"/>
      <c r="L49" s="107"/>
      <c r="M49" s="106"/>
      <c r="N49"/>
      <c r="O49"/>
      <c r="P49"/>
      <c r="Q49"/>
      <c r="R49" s="1"/>
      <c r="S49"/>
      <c r="T49"/>
      <c r="U49"/>
      <c r="V49"/>
      <c r="W49"/>
    </row>
    <row r="50" spans="1:23" s="54" customFormat="1" x14ac:dyDescent="0.25">
      <c r="A50" s="7"/>
      <c r="B50" s="34"/>
      <c r="C50" s="34"/>
      <c r="E50" s="55"/>
      <c r="F50" s="55"/>
      <c r="G50" s="55"/>
      <c r="H50" s="106"/>
      <c r="I50" s="106"/>
      <c r="J50" s="106"/>
      <c r="K50" s="106"/>
      <c r="L50" s="107"/>
      <c r="M50" s="106"/>
      <c r="N50"/>
      <c r="O50"/>
      <c r="P50"/>
      <c r="Q50"/>
      <c r="R50" s="1"/>
      <c r="S50"/>
      <c r="T50"/>
      <c r="U50"/>
      <c r="V50"/>
      <c r="W50"/>
    </row>
    <row r="51" spans="1:23" s="54" customFormat="1" x14ac:dyDescent="0.25">
      <c r="A51" s="7"/>
      <c r="B51" s="34"/>
      <c r="C51" s="34"/>
      <c r="E51" s="55"/>
      <c r="F51" s="55"/>
      <c r="G51" s="55"/>
      <c r="H51" s="106"/>
      <c r="I51" s="106"/>
      <c r="J51" s="106"/>
      <c r="K51" s="106"/>
      <c r="L51" s="107"/>
      <c r="M51" s="106"/>
      <c r="N51"/>
      <c r="O51"/>
      <c r="P51"/>
      <c r="Q51"/>
      <c r="R51" s="1"/>
      <c r="S51"/>
      <c r="T51"/>
      <c r="U51"/>
      <c r="V51"/>
      <c r="W51"/>
    </row>
    <row r="52" spans="1:23" s="54" customFormat="1" x14ac:dyDescent="0.25">
      <c r="A52" s="7"/>
      <c r="B52" s="34"/>
      <c r="C52" s="34"/>
      <c r="E52" s="55"/>
      <c r="F52" s="55"/>
      <c r="G52" s="55"/>
      <c r="H52" s="106"/>
      <c r="I52" s="106"/>
      <c r="J52" s="106"/>
      <c r="K52" s="106"/>
      <c r="L52" s="107"/>
      <c r="M52" s="106"/>
      <c r="N52"/>
      <c r="O52"/>
      <c r="P52"/>
      <c r="Q52"/>
      <c r="R52" s="1"/>
      <c r="S52"/>
      <c r="T52"/>
      <c r="U52"/>
      <c r="V52"/>
      <c r="W52"/>
    </row>
    <row r="53" spans="1:23" s="54" customFormat="1" x14ac:dyDescent="0.25">
      <c r="A53" s="7"/>
      <c r="B53" s="34"/>
      <c r="C53" s="34"/>
      <c r="E53" s="55"/>
      <c r="F53" s="55"/>
      <c r="G53" s="55"/>
      <c r="H53" s="106"/>
      <c r="I53" s="106"/>
      <c r="J53" s="106"/>
      <c r="K53" s="106"/>
      <c r="L53" s="107"/>
      <c r="M53" s="106"/>
      <c r="N53"/>
      <c r="O53"/>
      <c r="P53"/>
      <c r="Q53"/>
      <c r="R53" s="1"/>
      <c r="S53"/>
      <c r="T53"/>
      <c r="U53"/>
      <c r="V53"/>
      <c r="W53"/>
    </row>
    <row r="54" spans="1:23" s="54" customFormat="1" x14ac:dyDescent="0.25">
      <c r="A54" s="7"/>
      <c r="B54" s="34"/>
      <c r="C54" s="34"/>
      <c r="E54" s="55"/>
      <c r="F54" s="55"/>
      <c r="G54" s="55"/>
      <c r="H54" s="106"/>
      <c r="I54" s="106"/>
      <c r="J54" s="106"/>
      <c r="K54" s="106"/>
      <c r="L54" s="107"/>
      <c r="M54" s="106"/>
      <c r="N54"/>
      <c r="O54"/>
      <c r="P54"/>
      <c r="Q54"/>
      <c r="R54" s="1"/>
      <c r="S54"/>
      <c r="T54"/>
      <c r="U54"/>
      <c r="V54"/>
      <c r="W54"/>
    </row>
    <row r="55" spans="1:23" s="54" customFormat="1" x14ac:dyDescent="0.25">
      <c r="A55" s="7"/>
      <c r="B55" s="34"/>
      <c r="C55" s="34"/>
      <c r="E55" s="55"/>
      <c r="F55" s="55"/>
      <c r="G55" s="55"/>
      <c r="H55" s="106"/>
      <c r="I55" s="106"/>
      <c r="J55" s="106"/>
      <c r="K55" s="106"/>
      <c r="L55" s="107"/>
      <c r="M55" s="106"/>
      <c r="N55"/>
      <c r="O55"/>
      <c r="P55"/>
      <c r="Q55"/>
      <c r="R55" s="1"/>
      <c r="S55"/>
      <c r="T55"/>
      <c r="U55"/>
      <c r="V55"/>
      <c r="W55"/>
    </row>
    <row r="56" spans="1:23" s="54" customFormat="1" x14ac:dyDescent="0.25">
      <c r="A56" s="7"/>
      <c r="B56" s="34"/>
      <c r="C56" s="34"/>
      <c r="E56" s="55"/>
      <c r="F56" s="55"/>
      <c r="G56" s="55"/>
      <c r="H56" s="106"/>
      <c r="I56" s="106"/>
      <c r="J56" s="106"/>
      <c r="K56" s="106"/>
      <c r="L56" s="107"/>
      <c r="M56" s="106"/>
      <c r="N56"/>
      <c r="O56"/>
      <c r="P56"/>
      <c r="Q56"/>
      <c r="R56" s="1"/>
      <c r="S56"/>
      <c r="T56"/>
      <c r="U56"/>
      <c r="V56"/>
      <c r="W56"/>
    </row>
    <row r="57" spans="1:23" s="54" customFormat="1" x14ac:dyDescent="0.25">
      <c r="A57" s="7"/>
      <c r="B57" s="34"/>
      <c r="C57" s="34"/>
      <c r="E57" s="55"/>
      <c r="F57" s="55"/>
      <c r="G57" s="55"/>
      <c r="H57" s="106"/>
      <c r="I57" s="106"/>
      <c r="J57" s="106"/>
      <c r="K57" s="106"/>
      <c r="L57" s="107"/>
      <c r="M57" s="106"/>
      <c r="N57"/>
      <c r="O57"/>
      <c r="P57"/>
      <c r="Q57"/>
      <c r="R57" s="1"/>
      <c r="S57"/>
      <c r="T57"/>
      <c r="U57"/>
      <c r="V57"/>
      <c r="W57"/>
    </row>
    <row r="58" spans="1:23" s="54" customFormat="1" x14ac:dyDescent="0.25">
      <c r="A58" s="7"/>
      <c r="B58" s="34"/>
      <c r="C58" s="34"/>
      <c r="E58" s="55"/>
      <c r="F58" s="55"/>
      <c r="G58" s="55"/>
      <c r="H58" s="106"/>
      <c r="I58" s="106"/>
      <c r="J58" s="106"/>
      <c r="K58" s="106"/>
      <c r="L58" s="107"/>
      <c r="M58" s="106"/>
      <c r="N58"/>
      <c r="O58"/>
      <c r="P58"/>
      <c r="Q58"/>
      <c r="R58" s="1"/>
      <c r="S58"/>
      <c r="T58"/>
      <c r="U58"/>
      <c r="V58"/>
      <c r="W58"/>
    </row>
    <row r="59" spans="1:23" s="54" customFormat="1" x14ac:dyDescent="0.25">
      <c r="A59" s="7"/>
      <c r="B59" s="34"/>
      <c r="C59" s="34"/>
      <c r="E59" s="55"/>
      <c r="F59" s="55"/>
      <c r="G59" s="55"/>
      <c r="H59" s="106"/>
      <c r="I59" s="106"/>
      <c r="J59" s="106"/>
      <c r="K59" s="106"/>
      <c r="L59" s="107"/>
      <c r="M59" s="106"/>
      <c r="N59"/>
      <c r="O59"/>
      <c r="P59"/>
      <c r="Q59"/>
      <c r="R59" s="1"/>
      <c r="S59"/>
      <c r="T59"/>
      <c r="U59"/>
      <c r="V59"/>
      <c r="W59"/>
    </row>
    <row r="60" spans="1:23" s="54" customFormat="1" x14ac:dyDescent="0.25">
      <c r="A60" s="7"/>
      <c r="B60" s="34"/>
      <c r="C60" s="34"/>
      <c r="E60" s="55"/>
      <c r="F60" s="55"/>
      <c r="G60" s="55"/>
      <c r="H60" s="106"/>
      <c r="I60" s="106"/>
      <c r="J60" s="106"/>
      <c r="K60" s="106"/>
      <c r="L60" s="107"/>
      <c r="M60" s="106"/>
      <c r="N60"/>
      <c r="O60"/>
      <c r="P60"/>
      <c r="Q60"/>
      <c r="R60" s="1"/>
      <c r="S60"/>
      <c r="T60"/>
      <c r="U60"/>
      <c r="V60"/>
      <c r="W60"/>
    </row>
    <row r="61" spans="1:23" s="54" customFormat="1" x14ac:dyDescent="0.25">
      <c r="A61" s="7"/>
      <c r="B61" s="34"/>
      <c r="C61" s="34"/>
      <c r="E61" s="55"/>
      <c r="F61" s="55"/>
      <c r="G61" s="55"/>
      <c r="H61" s="106"/>
      <c r="I61" s="106"/>
      <c r="J61" s="106"/>
      <c r="K61" s="106"/>
      <c r="L61" s="107"/>
      <c r="M61" s="106"/>
      <c r="N61"/>
      <c r="O61"/>
      <c r="P61"/>
      <c r="Q61"/>
      <c r="R61" s="1"/>
      <c r="S61"/>
      <c r="T61"/>
      <c r="U61"/>
      <c r="V61"/>
      <c r="W61"/>
    </row>
    <row r="62" spans="1:23" s="54" customFormat="1" x14ac:dyDescent="0.25">
      <c r="A62" s="7"/>
      <c r="B62" s="34"/>
      <c r="C62" s="34"/>
      <c r="E62" s="55"/>
      <c r="F62" s="55"/>
      <c r="G62" s="55"/>
      <c r="H62" s="106"/>
      <c r="I62" s="106"/>
      <c r="J62" s="106"/>
      <c r="K62" s="106"/>
      <c r="L62" s="107"/>
      <c r="M62" s="106"/>
      <c r="N62"/>
      <c r="O62"/>
      <c r="P62"/>
      <c r="Q62"/>
      <c r="R62" s="1"/>
      <c r="S62"/>
      <c r="T62"/>
      <c r="U62"/>
      <c r="V62"/>
      <c r="W62"/>
    </row>
    <row r="63" spans="1:23" s="54" customFormat="1" x14ac:dyDescent="0.25">
      <c r="A63" s="7"/>
      <c r="B63" s="34"/>
      <c r="C63" s="34"/>
      <c r="E63" s="55"/>
      <c r="F63" s="55"/>
      <c r="G63" s="55"/>
      <c r="H63" s="106"/>
      <c r="I63" s="106"/>
      <c r="J63" s="106"/>
      <c r="K63" s="106"/>
      <c r="L63" s="107"/>
      <c r="M63" s="106"/>
      <c r="N63"/>
      <c r="O63"/>
      <c r="P63"/>
      <c r="Q63"/>
      <c r="R63" s="1"/>
      <c r="S63"/>
      <c r="T63"/>
      <c r="U63"/>
      <c r="V63"/>
      <c r="W63"/>
    </row>
  </sheetData>
  <mergeCells count="1"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3B58-4CDF-4F0A-9CDF-9257ECB945AA}">
  <sheetPr filterMode="1"/>
  <dimension ref="A1:W68"/>
  <sheetViews>
    <sheetView zoomScale="130" zoomScaleNormal="130" workbookViewId="0">
      <selection activeCell="D3" sqref="D3:D20"/>
    </sheetView>
  </sheetViews>
  <sheetFormatPr defaultRowHeight="15" x14ac:dyDescent="0.25"/>
  <cols>
    <col min="1" max="1" width="4" style="7" customWidth="1"/>
    <col min="2" max="3" width="5.140625" style="59" customWidth="1"/>
    <col min="4" max="4" width="6.42578125" style="54" customWidth="1"/>
    <col min="5" max="5" width="7.5703125" style="55" customWidth="1"/>
    <col min="6" max="6" width="7.42578125" style="55" customWidth="1"/>
    <col min="7" max="7" width="6.5703125" style="55" customWidth="1"/>
    <col min="8" max="8" width="6.5703125" style="106" customWidth="1"/>
    <col min="9" max="9" width="7.140625" style="106" customWidth="1"/>
    <col min="10" max="10" width="13.85546875" style="106" customWidth="1"/>
    <col min="11" max="11" width="13.42578125" style="106" customWidth="1"/>
    <col min="12" max="12" width="10.85546875" style="107" bestFit="1" customWidth="1"/>
    <col min="13" max="13" width="11.42578125" style="10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66.75" customHeight="1" thickBot="1" x14ac:dyDescent="0.3">
      <c r="A1" s="75" t="s">
        <v>1</v>
      </c>
      <c r="B1" s="75" t="s">
        <v>0</v>
      </c>
      <c r="C1" s="76" t="s">
        <v>2</v>
      </c>
      <c r="D1" s="76" t="s">
        <v>24</v>
      </c>
      <c r="E1" s="76" t="s">
        <v>25</v>
      </c>
      <c r="F1" s="76" t="s">
        <v>36</v>
      </c>
      <c r="G1" s="76" t="s">
        <v>31</v>
      </c>
      <c r="H1" s="76" t="s">
        <v>11</v>
      </c>
      <c r="I1" s="75" t="s">
        <v>32</v>
      </c>
      <c r="J1" s="84" t="s">
        <v>26</v>
      </c>
      <c r="K1" s="85" t="s">
        <v>27</v>
      </c>
      <c r="L1" s="86" t="s">
        <v>28</v>
      </c>
      <c r="M1" s="87" t="s">
        <v>29</v>
      </c>
      <c r="N1" s="5" t="s">
        <v>30</v>
      </c>
    </row>
    <row r="2" spans="1:23" ht="17.25" thickBot="1" x14ac:dyDescent="0.35">
      <c r="A2" s="77">
        <v>1</v>
      </c>
      <c r="B2" s="26">
        <v>101</v>
      </c>
      <c r="C2" s="78">
        <v>1</v>
      </c>
      <c r="D2" s="83" t="s">
        <v>13</v>
      </c>
      <c r="E2" s="88">
        <v>416</v>
      </c>
      <c r="F2" s="88">
        <v>67</v>
      </c>
      <c r="G2" s="88">
        <f>E2+F2</f>
        <v>483</v>
      </c>
      <c r="H2" s="78">
        <f>G2*1.1</f>
        <v>531.30000000000007</v>
      </c>
      <c r="I2" s="77">
        <v>14000</v>
      </c>
      <c r="J2" s="91">
        <v>0</v>
      </c>
      <c r="K2" s="92">
        <f>ROUND(J2*1.17,0)</f>
        <v>0</v>
      </c>
      <c r="L2" s="93">
        <f>MROUND((K2*0.025/12),500)</f>
        <v>0</v>
      </c>
      <c r="M2" s="94">
        <f>H2*2600</f>
        <v>1381380.0000000002</v>
      </c>
      <c r="N2" s="89" t="s">
        <v>33</v>
      </c>
      <c r="O2" s="22"/>
      <c r="P2" s="3"/>
      <c r="R2" s="10"/>
      <c r="S2" s="3"/>
      <c r="T2" s="3"/>
      <c r="U2" s="6"/>
      <c r="W2" s="12"/>
    </row>
    <row r="3" spans="1:23" ht="17.25" thickBot="1" x14ac:dyDescent="0.35">
      <c r="A3" s="77">
        <v>2</v>
      </c>
      <c r="B3" s="26">
        <v>102</v>
      </c>
      <c r="C3" s="78">
        <v>1</v>
      </c>
      <c r="D3" s="83" t="s">
        <v>20</v>
      </c>
      <c r="E3" s="88">
        <v>305</v>
      </c>
      <c r="F3" s="88">
        <v>44</v>
      </c>
      <c r="G3" s="88">
        <f t="shared" ref="G3:G21" si="0">E3+F3</f>
        <v>349</v>
      </c>
      <c r="H3" s="78">
        <f t="shared" ref="H3:H21" si="1">G3*1.1</f>
        <v>383.90000000000003</v>
      </c>
      <c r="I3" s="77">
        <v>14000</v>
      </c>
      <c r="J3" s="91">
        <v>0</v>
      </c>
      <c r="K3" s="92">
        <f t="shared" ref="K3:K21" si="2">ROUND(J3*1.17,0)</f>
        <v>0</v>
      </c>
      <c r="L3" s="93">
        <f t="shared" ref="L3:L21" si="3">MROUND((K3*0.025/12),500)</f>
        <v>0</v>
      </c>
      <c r="M3" s="94">
        <f t="shared" ref="M3:M21" si="4">H3*2600</f>
        <v>998140.00000000012</v>
      </c>
      <c r="N3" s="89" t="s">
        <v>33</v>
      </c>
      <c r="P3" s="15"/>
      <c r="R3" s="10"/>
      <c r="S3" s="3"/>
      <c r="T3" s="11"/>
      <c r="U3" s="13"/>
      <c r="W3" s="12"/>
    </row>
    <row r="4" spans="1:23" ht="16.5" x14ac:dyDescent="0.3">
      <c r="A4" s="77">
        <v>3</v>
      </c>
      <c r="B4" s="26">
        <v>103</v>
      </c>
      <c r="C4" s="78">
        <v>1</v>
      </c>
      <c r="D4" s="83" t="s">
        <v>20</v>
      </c>
      <c r="E4" s="88">
        <v>363</v>
      </c>
      <c r="F4" s="88">
        <v>64</v>
      </c>
      <c r="G4" s="88">
        <f t="shared" si="0"/>
        <v>427</v>
      </c>
      <c r="H4" s="78">
        <f t="shared" si="1"/>
        <v>469.70000000000005</v>
      </c>
      <c r="I4" s="77">
        <v>14000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1221220.0000000002</v>
      </c>
      <c r="N4" s="89" t="s">
        <v>33</v>
      </c>
      <c r="P4" s="15"/>
      <c r="R4" s="10"/>
      <c r="S4" s="3"/>
      <c r="T4" s="11"/>
      <c r="U4" s="13"/>
      <c r="W4" s="65"/>
    </row>
    <row r="5" spans="1:23" ht="16.5" x14ac:dyDescent="0.3">
      <c r="A5" s="77">
        <v>4</v>
      </c>
      <c r="B5" s="26">
        <v>104</v>
      </c>
      <c r="C5" s="78">
        <v>1</v>
      </c>
      <c r="D5" s="83" t="s">
        <v>20</v>
      </c>
      <c r="E5" s="88">
        <v>300</v>
      </c>
      <c r="F5" s="88">
        <v>44</v>
      </c>
      <c r="G5" s="88">
        <f t="shared" si="0"/>
        <v>344</v>
      </c>
      <c r="H5" s="78">
        <f t="shared" si="1"/>
        <v>378.40000000000003</v>
      </c>
      <c r="I5" s="77">
        <v>14000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983840.00000000012</v>
      </c>
      <c r="N5" s="89" t="s">
        <v>33</v>
      </c>
      <c r="P5" s="15"/>
      <c r="R5" s="10"/>
      <c r="S5" s="3"/>
      <c r="T5" s="11"/>
      <c r="U5" s="13"/>
      <c r="W5" s="65"/>
    </row>
    <row r="6" spans="1:23" ht="16.5" hidden="1" x14ac:dyDescent="0.3">
      <c r="A6" s="77">
        <v>5</v>
      </c>
      <c r="B6" s="26">
        <v>105</v>
      </c>
      <c r="C6" s="78">
        <v>1</v>
      </c>
      <c r="D6" s="83" t="s">
        <v>13</v>
      </c>
      <c r="E6" s="88">
        <v>422</v>
      </c>
      <c r="F6" s="88">
        <v>67</v>
      </c>
      <c r="G6" s="88">
        <f t="shared" si="0"/>
        <v>489</v>
      </c>
      <c r="H6" s="78">
        <f t="shared" si="1"/>
        <v>537.90000000000009</v>
      </c>
      <c r="I6" s="77">
        <v>14000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1398540.0000000002</v>
      </c>
      <c r="N6" s="89" t="s">
        <v>33</v>
      </c>
      <c r="P6" s="15"/>
      <c r="R6" s="10"/>
      <c r="S6" s="3"/>
      <c r="T6" s="11"/>
      <c r="U6" s="13"/>
      <c r="W6" s="65"/>
    </row>
    <row r="7" spans="1:23" s="56" customFormat="1" ht="16.5" hidden="1" x14ac:dyDescent="0.3">
      <c r="A7" s="77">
        <v>6</v>
      </c>
      <c r="B7" s="26">
        <v>201</v>
      </c>
      <c r="C7" s="78">
        <v>2</v>
      </c>
      <c r="D7" s="83" t="s">
        <v>13</v>
      </c>
      <c r="E7" s="88">
        <v>416</v>
      </c>
      <c r="F7" s="88">
        <v>67</v>
      </c>
      <c r="G7" s="88">
        <f t="shared" si="0"/>
        <v>483</v>
      </c>
      <c r="H7" s="78">
        <f t="shared" si="1"/>
        <v>531.30000000000007</v>
      </c>
      <c r="I7" s="77">
        <v>14000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1381380.0000000002</v>
      </c>
      <c r="N7" s="89" t="s">
        <v>33</v>
      </c>
      <c r="O7" s="57"/>
      <c r="P7" s="58"/>
      <c r="R7" s="11"/>
      <c r="S7" s="11"/>
    </row>
    <row r="8" spans="1:23" s="56" customFormat="1" ht="16.5" x14ac:dyDescent="0.3">
      <c r="A8" s="77">
        <v>7</v>
      </c>
      <c r="B8" s="26">
        <v>202</v>
      </c>
      <c r="C8" s="78">
        <v>2</v>
      </c>
      <c r="D8" s="83" t="s">
        <v>20</v>
      </c>
      <c r="E8" s="88">
        <v>305</v>
      </c>
      <c r="F8" s="88">
        <v>44</v>
      </c>
      <c r="G8" s="88">
        <f t="shared" si="0"/>
        <v>349</v>
      </c>
      <c r="H8" s="78">
        <f t="shared" si="1"/>
        <v>383.90000000000003</v>
      </c>
      <c r="I8" s="77">
        <v>14000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998140.00000000012</v>
      </c>
      <c r="N8" s="89" t="s">
        <v>33</v>
      </c>
      <c r="O8" s="57"/>
      <c r="P8" s="58"/>
      <c r="R8" s="11"/>
      <c r="S8" s="11"/>
    </row>
    <row r="9" spans="1:23" ht="16.5" x14ac:dyDescent="0.3">
      <c r="A9" s="77">
        <v>8</v>
      </c>
      <c r="B9" s="26">
        <v>204</v>
      </c>
      <c r="C9" s="78">
        <v>2</v>
      </c>
      <c r="D9" s="83" t="s">
        <v>20</v>
      </c>
      <c r="E9" s="88">
        <v>300</v>
      </c>
      <c r="F9" s="88">
        <v>44</v>
      </c>
      <c r="G9" s="88">
        <f t="shared" si="0"/>
        <v>344</v>
      </c>
      <c r="H9" s="78">
        <f t="shared" si="1"/>
        <v>378.40000000000003</v>
      </c>
      <c r="I9" s="77">
        <v>14000</v>
      </c>
      <c r="J9" s="91">
        <v>0</v>
      </c>
      <c r="K9" s="92">
        <f t="shared" si="2"/>
        <v>0</v>
      </c>
      <c r="L9" s="93">
        <f t="shared" si="3"/>
        <v>0</v>
      </c>
      <c r="M9" s="94">
        <f t="shared" si="4"/>
        <v>983840.00000000012</v>
      </c>
      <c r="N9" s="89" t="s">
        <v>33</v>
      </c>
      <c r="O9" s="14"/>
      <c r="P9" s="15"/>
      <c r="R9" s="3"/>
      <c r="S9" s="3"/>
    </row>
    <row r="10" spans="1:23" ht="16.5" hidden="1" x14ac:dyDescent="0.3">
      <c r="A10" s="77">
        <v>9</v>
      </c>
      <c r="B10" s="26">
        <v>301</v>
      </c>
      <c r="C10" s="78">
        <v>3</v>
      </c>
      <c r="D10" s="83" t="s">
        <v>13</v>
      </c>
      <c r="E10" s="88">
        <v>416</v>
      </c>
      <c r="F10" s="88">
        <v>67</v>
      </c>
      <c r="G10" s="88">
        <f t="shared" si="0"/>
        <v>483</v>
      </c>
      <c r="H10" s="78">
        <f t="shared" si="1"/>
        <v>531.30000000000007</v>
      </c>
      <c r="I10" s="77">
        <v>14000</v>
      </c>
      <c r="J10" s="91">
        <v>0</v>
      </c>
      <c r="K10" s="92">
        <f t="shared" si="2"/>
        <v>0</v>
      </c>
      <c r="L10" s="93">
        <f t="shared" si="3"/>
        <v>0</v>
      </c>
      <c r="M10" s="94">
        <f t="shared" si="4"/>
        <v>1381380.0000000002</v>
      </c>
      <c r="N10" s="89" t="s">
        <v>33</v>
      </c>
      <c r="O10" s="14"/>
      <c r="P10" s="15"/>
      <c r="R10" s="3"/>
      <c r="S10" s="3"/>
    </row>
    <row r="11" spans="1:23" ht="16.5" x14ac:dyDescent="0.3">
      <c r="A11" s="77">
        <v>10</v>
      </c>
      <c r="B11" s="26">
        <v>302</v>
      </c>
      <c r="C11" s="78">
        <v>3</v>
      </c>
      <c r="D11" s="83" t="s">
        <v>20</v>
      </c>
      <c r="E11" s="88">
        <v>305</v>
      </c>
      <c r="F11" s="88">
        <v>44</v>
      </c>
      <c r="G11" s="88">
        <f t="shared" si="0"/>
        <v>349</v>
      </c>
      <c r="H11" s="78">
        <f t="shared" si="1"/>
        <v>383.90000000000003</v>
      </c>
      <c r="I11" s="77">
        <v>14000</v>
      </c>
      <c r="J11" s="91">
        <v>0</v>
      </c>
      <c r="K11" s="92">
        <f t="shared" si="2"/>
        <v>0</v>
      </c>
      <c r="L11" s="93">
        <f t="shared" si="3"/>
        <v>0</v>
      </c>
      <c r="M11" s="94">
        <f t="shared" si="4"/>
        <v>998140.00000000012</v>
      </c>
      <c r="N11" s="89" t="s">
        <v>33</v>
      </c>
      <c r="O11" s="14"/>
      <c r="P11" s="15"/>
      <c r="R11" s="3"/>
      <c r="S11" s="3"/>
    </row>
    <row r="12" spans="1:23" ht="16.5" x14ac:dyDescent="0.3">
      <c r="A12" s="77">
        <v>11</v>
      </c>
      <c r="B12" s="26">
        <v>304</v>
      </c>
      <c r="C12" s="78">
        <v>3</v>
      </c>
      <c r="D12" s="83" t="s">
        <v>20</v>
      </c>
      <c r="E12" s="88">
        <v>300</v>
      </c>
      <c r="F12" s="88">
        <v>44</v>
      </c>
      <c r="G12" s="88">
        <f t="shared" si="0"/>
        <v>344</v>
      </c>
      <c r="H12" s="78">
        <f t="shared" si="1"/>
        <v>378.40000000000003</v>
      </c>
      <c r="I12" s="77">
        <v>14000</v>
      </c>
      <c r="J12" s="91">
        <v>0</v>
      </c>
      <c r="K12" s="92">
        <f t="shared" si="2"/>
        <v>0</v>
      </c>
      <c r="L12" s="93">
        <f t="shared" si="3"/>
        <v>0</v>
      </c>
      <c r="M12" s="94">
        <f t="shared" si="4"/>
        <v>983840.00000000012</v>
      </c>
      <c r="N12" s="89" t="s">
        <v>33</v>
      </c>
      <c r="O12" s="14"/>
      <c r="P12" s="15"/>
      <c r="R12" s="3"/>
      <c r="S12" s="3"/>
    </row>
    <row r="13" spans="1:23" ht="16.5" hidden="1" x14ac:dyDescent="0.3">
      <c r="A13" s="77">
        <v>12</v>
      </c>
      <c r="B13" s="26">
        <v>401</v>
      </c>
      <c r="C13" s="78">
        <v>4</v>
      </c>
      <c r="D13" s="83" t="s">
        <v>13</v>
      </c>
      <c r="E13" s="88">
        <v>416</v>
      </c>
      <c r="F13" s="88">
        <v>67</v>
      </c>
      <c r="G13" s="88">
        <f t="shared" si="0"/>
        <v>483</v>
      </c>
      <c r="H13" s="78">
        <f t="shared" si="1"/>
        <v>531.30000000000007</v>
      </c>
      <c r="I13" s="77">
        <v>14000</v>
      </c>
      <c r="J13" s="91">
        <v>0</v>
      </c>
      <c r="K13" s="92">
        <f t="shared" si="2"/>
        <v>0</v>
      </c>
      <c r="L13" s="93">
        <f t="shared" si="3"/>
        <v>0</v>
      </c>
      <c r="M13" s="94">
        <f t="shared" si="4"/>
        <v>1381380.0000000002</v>
      </c>
      <c r="N13" s="89" t="s">
        <v>33</v>
      </c>
      <c r="O13" s="14"/>
      <c r="P13" s="15"/>
      <c r="R13" s="3"/>
      <c r="S13" s="3"/>
    </row>
    <row r="14" spans="1:23" ht="16.5" x14ac:dyDescent="0.3">
      <c r="A14" s="77">
        <v>13</v>
      </c>
      <c r="B14" s="26">
        <v>402</v>
      </c>
      <c r="C14" s="78">
        <v>4</v>
      </c>
      <c r="D14" s="83" t="s">
        <v>20</v>
      </c>
      <c r="E14" s="88">
        <v>305</v>
      </c>
      <c r="F14" s="88">
        <v>44</v>
      </c>
      <c r="G14" s="88">
        <f t="shared" si="0"/>
        <v>349</v>
      </c>
      <c r="H14" s="78">
        <f t="shared" si="1"/>
        <v>383.90000000000003</v>
      </c>
      <c r="I14" s="77">
        <v>14000</v>
      </c>
      <c r="J14" s="91">
        <v>0</v>
      </c>
      <c r="K14" s="92">
        <f t="shared" si="2"/>
        <v>0</v>
      </c>
      <c r="L14" s="93">
        <f t="shared" si="3"/>
        <v>0</v>
      </c>
      <c r="M14" s="94">
        <f t="shared" si="4"/>
        <v>998140.00000000012</v>
      </c>
      <c r="N14" s="89" t="s">
        <v>33</v>
      </c>
      <c r="O14" s="14"/>
      <c r="P14" s="15"/>
      <c r="R14" s="3"/>
      <c r="S14" s="3"/>
    </row>
    <row r="15" spans="1:23" ht="16.5" x14ac:dyDescent="0.3">
      <c r="A15" s="77">
        <v>14</v>
      </c>
      <c r="B15" s="26">
        <v>403</v>
      </c>
      <c r="C15" s="78">
        <v>4</v>
      </c>
      <c r="D15" s="83" t="s">
        <v>20</v>
      </c>
      <c r="E15" s="88">
        <v>363</v>
      </c>
      <c r="F15" s="88">
        <v>64</v>
      </c>
      <c r="G15" s="88">
        <f t="shared" si="0"/>
        <v>427</v>
      </c>
      <c r="H15" s="78">
        <f t="shared" si="1"/>
        <v>469.70000000000005</v>
      </c>
      <c r="I15" s="77">
        <v>14000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1221220.0000000002</v>
      </c>
      <c r="N15" s="89" t="s">
        <v>33</v>
      </c>
      <c r="O15" s="14"/>
      <c r="P15" s="15"/>
      <c r="R15" s="3"/>
      <c r="S15" s="3"/>
    </row>
    <row r="16" spans="1:23" ht="16.5" hidden="1" x14ac:dyDescent="0.3">
      <c r="A16" s="77">
        <v>15</v>
      </c>
      <c r="B16" s="26">
        <v>405</v>
      </c>
      <c r="C16" s="78">
        <v>4</v>
      </c>
      <c r="D16" s="83" t="s">
        <v>13</v>
      </c>
      <c r="E16" s="88">
        <v>422</v>
      </c>
      <c r="F16" s="88">
        <v>67</v>
      </c>
      <c r="G16" s="88">
        <f t="shared" si="0"/>
        <v>489</v>
      </c>
      <c r="H16" s="78">
        <f t="shared" si="1"/>
        <v>537.90000000000009</v>
      </c>
      <c r="I16" s="77">
        <v>14000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1398540.0000000002</v>
      </c>
      <c r="N16" s="89" t="s">
        <v>33</v>
      </c>
      <c r="O16" s="14"/>
      <c r="P16" s="15"/>
      <c r="R16" s="3"/>
      <c r="S16" s="3"/>
    </row>
    <row r="17" spans="1:22" ht="16.5" hidden="1" x14ac:dyDescent="0.3">
      <c r="A17" s="77">
        <v>16</v>
      </c>
      <c r="B17" s="26">
        <v>501</v>
      </c>
      <c r="C17" s="78">
        <v>5</v>
      </c>
      <c r="D17" s="83" t="s">
        <v>13</v>
      </c>
      <c r="E17" s="88">
        <v>416</v>
      </c>
      <c r="F17" s="88">
        <v>67</v>
      </c>
      <c r="G17" s="88">
        <f t="shared" si="0"/>
        <v>483</v>
      </c>
      <c r="H17" s="78">
        <f t="shared" si="1"/>
        <v>531.30000000000007</v>
      </c>
      <c r="I17" s="77">
        <v>14000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1381380.0000000002</v>
      </c>
      <c r="N17" s="89" t="s">
        <v>33</v>
      </c>
      <c r="O17" s="14"/>
      <c r="P17" s="15"/>
      <c r="R17" s="3"/>
      <c r="S17" s="3"/>
    </row>
    <row r="18" spans="1:22" ht="16.5" x14ac:dyDescent="0.3">
      <c r="A18" s="77">
        <v>17</v>
      </c>
      <c r="B18" s="26">
        <v>502</v>
      </c>
      <c r="C18" s="78">
        <v>5</v>
      </c>
      <c r="D18" s="83" t="s">
        <v>20</v>
      </c>
      <c r="E18" s="88">
        <v>305</v>
      </c>
      <c r="F18" s="88">
        <v>44</v>
      </c>
      <c r="G18" s="88">
        <f t="shared" si="0"/>
        <v>349</v>
      </c>
      <c r="H18" s="78">
        <f t="shared" si="1"/>
        <v>383.90000000000003</v>
      </c>
      <c r="I18" s="77">
        <v>14000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998140.00000000012</v>
      </c>
      <c r="N18" s="89" t="s">
        <v>33</v>
      </c>
      <c r="O18" s="14"/>
      <c r="P18" s="15"/>
      <c r="R18" s="3"/>
      <c r="S18" s="3"/>
    </row>
    <row r="19" spans="1:22" ht="16.5" x14ac:dyDescent="0.3">
      <c r="A19" s="77">
        <v>18</v>
      </c>
      <c r="B19" s="26">
        <v>503</v>
      </c>
      <c r="C19" s="78">
        <v>5</v>
      </c>
      <c r="D19" s="83" t="s">
        <v>20</v>
      </c>
      <c r="E19" s="88">
        <v>363</v>
      </c>
      <c r="F19" s="88">
        <v>64</v>
      </c>
      <c r="G19" s="88">
        <f t="shared" si="0"/>
        <v>427</v>
      </c>
      <c r="H19" s="78">
        <f t="shared" si="1"/>
        <v>469.70000000000005</v>
      </c>
      <c r="I19" s="77">
        <v>14000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1221220.0000000002</v>
      </c>
      <c r="N19" s="89" t="s">
        <v>33</v>
      </c>
      <c r="O19" s="14"/>
      <c r="P19" s="15"/>
      <c r="R19" s="3"/>
      <c r="S19" s="3"/>
    </row>
    <row r="20" spans="1:22" ht="16.5" x14ac:dyDescent="0.3">
      <c r="A20" s="77">
        <v>19</v>
      </c>
      <c r="B20" s="26">
        <v>504</v>
      </c>
      <c r="C20" s="78">
        <v>5</v>
      </c>
      <c r="D20" s="83" t="s">
        <v>20</v>
      </c>
      <c r="E20" s="88">
        <v>300</v>
      </c>
      <c r="F20" s="88">
        <v>44</v>
      </c>
      <c r="G20" s="88">
        <f t="shared" si="0"/>
        <v>344</v>
      </c>
      <c r="H20" s="78">
        <f t="shared" si="1"/>
        <v>378.40000000000003</v>
      </c>
      <c r="I20" s="77">
        <v>14000</v>
      </c>
      <c r="J20" s="91">
        <v>0</v>
      </c>
      <c r="K20" s="92">
        <f t="shared" si="2"/>
        <v>0</v>
      </c>
      <c r="L20" s="93">
        <f t="shared" si="3"/>
        <v>0</v>
      </c>
      <c r="M20" s="94">
        <f t="shared" si="4"/>
        <v>983840.00000000012</v>
      </c>
      <c r="N20" s="89" t="s">
        <v>33</v>
      </c>
      <c r="O20" s="14"/>
      <c r="P20" s="15"/>
      <c r="R20" s="3"/>
      <c r="S20" s="3"/>
    </row>
    <row r="21" spans="1:22" ht="16.5" hidden="1" x14ac:dyDescent="0.3">
      <c r="A21" s="77">
        <v>20</v>
      </c>
      <c r="B21" s="26">
        <v>505</v>
      </c>
      <c r="C21" s="78">
        <v>5</v>
      </c>
      <c r="D21" s="83" t="s">
        <v>13</v>
      </c>
      <c r="E21" s="88">
        <v>422</v>
      </c>
      <c r="F21" s="88">
        <v>67</v>
      </c>
      <c r="G21" s="88">
        <f t="shared" si="0"/>
        <v>489</v>
      </c>
      <c r="H21" s="78">
        <f t="shared" si="1"/>
        <v>537.90000000000009</v>
      </c>
      <c r="I21" s="77">
        <v>14000</v>
      </c>
      <c r="J21" s="91">
        <v>0</v>
      </c>
      <c r="K21" s="92">
        <f t="shared" si="2"/>
        <v>0</v>
      </c>
      <c r="L21" s="93">
        <f t="shared" si="3"/>
        <v>0</v>
      </c>
      <c r="M21" s="94">
        <f t="shared" si="4"/>
        <v>1398540.0000000002</v>
      </c>
      <c r="N21" s="89" t="s">
        <v>33</v>
      </c>
      <c r="O21" s="14"/>
      <c r="P21" s="15"/>
      <c r="R21" s="3"/>
      <c r="S21" s="3"/>
    </row>
    <row r="22" spans="1:22" ht="16.5" hidden="1" x14ac:dyDescent="0.3">
      <c r="A22" s="109" t="s">
        <v>3</v>
      </c>
      <c r="B22" s="109"/>
      <c r="C22" s="109"/>
      <c r="D22" s="109"/>
      <c r="E22" s="95">
        <f>SUM(E2:E21)</f>
        <v>7160</v>
      </c>
      <c r="F22" s="95">
        <f>SUM(F2:F21)</f>
        <v>1124</v>
      </c>
      <c r="G22" s="95">
        <f>SUM(G2:G21)</f>
        <v>8284</v>
      </c>
      <c r="H22" s="95">
        <f>SUM(H2:H21)</f>
        <v>9112.3999999999978</v>
      </c>
      <c r="I22" s="77"/>
      <c r="J22" s="96">
        <f>SUM(J2:J21)</f>
        <v>0</v>
      </c>
      <c r="K22" s="96">
        <f>SUM(K2:K21)</f>
        <v>0</v>
      </c>
      <c r="L22" s="97"/>
      <c r="M22" s="98">
        <f>SUM(M2:M21)</f>
        <v>23692240.000000004</v>
      </c>
      <c r="N22" s="89"/>
      <c r="R22" s="2"/>
      <c r="U22" s="4"/>
      <c r="V22" s="4"/>
    </row>
    <row r="23" spans="1:22" ht="16.5" x14ac:dyDescent="0.3">
      <c r="A23" s="79"/>
      <c r="B23" s="34"/>
      <c r="C23" s="80"/>
      <c r="D23" s="52"/>
      <c r="E23" s="52"/>
      <c r="F23" s="52"/>
      <c r="G23" s="52"/>
      <c r="H23" s="80"/>
      <c r="I23" s="79"/>
      <c r="J23" s="99"/>
      <c r="K23" s="100"/>
      <c r="L23" s="101"/>
      <c r="M23" s="102"/>
      <c r="N23" s="4"/>
      <c r="R23" s="2"/>
    </row>
    <row r="24" spans="1:22" ht="16.5" x14ac:dyDescent="0.3">
      <c r="A24" s="79"/>
      <c r="B24" s="34"/>
      <c r="C24" s="80"/>
      <c r="D24" s="52"/>
      <c r="E24" s="52"/>
      <c r="F24" s="52"/>
      <c r="G24" s="52"/>
      <c r="H24" s="80"/>
      <c r="I24" s="79"/>
      <c r="J24" s="99"/>
      <c r="K24" s="100"/>
      <c r="L24" s="101"/>
      <c r="M24" s="102"/>
      <c r="N24" s="4"/>
      <c r="R24" s="2"/>
    </row>
    <row r="25" spans="1:22" ht="16.5" x14ac:dyDescent="0.3">
      <c r="A25" s="79"/>
      <c r="B25" s="34"/>
      <c r="C25" s="80"/>
      <c r="D25" s="52"/>
      <c r="E25" s="52"/>
      <c r="F25" s="52"/>
      <c r="G25" s="52"/>
      <c r="H25" s="80"/>
      <c r="I25" s="79"/>
      <c r="J25" s="99"/>
      <c r="K25" s="100"/>
      <c r="L25" s="101"/>
      <c r="M25" s="102"/>
      <c r="N25" s="4"/>
      <c r="R25" s="2"/>
    </row>
    <row r="26" spans="1:22" ht="16.5" x14ac:dyDescent="0.3">
      <c r="A26" s="79"/>
      <c r="B26" s="34"/>
      <c r="C26" s="80"/>
      <c r="D26" s="52"/>
      <c r="E26" s="52"/>
      <c r="F26" s="52"/>
      <c r="G26" s="52"/>
      <c r="H26" s="80"/>
      <c r="I26" s="79"/>
      <c r="J26" s="99"/>
      <c r="K26" s="100"/>
      <c r="L26" s="101"/>
      <c r="M26" s="102"/>
      <c r="N26" s="4"/>
      <c r="R26" s="2"/>
    </row>
    <row r="27" spans="1:22" ht="16.5" x14ac:dyDescent="0.3">
      <c r="A27" s="79"/>
      <c r="B27" s="34"/>
      <c r="C27" s="80"/>
      <c r="D27" s="52"/>
      <c r="E27" s="52"/>
      <c r="F27" s="52"/>
      <c r="G27" s="52"/>
      <c r="H27" s="80"/>
      <c r="I27" s="79"/>
      <c r="J27" s="99"/>
      <c r="K27" s="100"/>
      <c r="L27" s="101"/>
      <c r="M27" s="102"/>
      <c r="N27" s="4"/>
      <c r="R27" s="2"/>
    </row>
    <row r="28" spans="1:22" ht="16.5" x14ac:dyDescent="0.3">
      <c r="A28" s="79"/>
      <c r="B28" s="34"/>
      <c r="C28" s="80"/>
      <c r="D28" s="52"/>
      <c r="E28" s="52"/>
      <c r="F28" s="52"/>
      <c r="G28" s="52"/>
      <c r="H28" s="80"/>
      <c r="I28" s="79"/>
      <c r="J28" s="99"/>
      <c r="K28" s="100"/>
      <c r="L28" s="101"/>
      <c r="M28" s="102"/>
      <c r="N28" s="4"/>
      <c r="R28" s="2"/>
    </row>
    <row r="29" spans="1:22" ht="16.5" x14ac:dyDescent="0.3">
      <c r="A29" s="79"/>
      <c r="B29" s="34"/>
      <c r="C29" s="80"/>
      <c r="D29" s="52"/>
      <c r="E29" s="52"/>
      <c r="F29" s="52"/>
      <c r="G29" s="52"/>
      <c r="H29" s="80"/>
      <c r="I29" s="79"/>
      <c r="J29" s="99"/>
      <c r="K29" s="100"/>
      <c r="L29" s="101"/>
      <c r="M29" s="102"/>
      <c r="N29" s="4"/>
      <c r="R29" s="2"/>
    </row>
    <row r="30" spans="1:22" ht="16.5" x14ac:dyDescent="0.3">
      <c r="A30" s="79"/>
      <c r="B30" s="34"/>
      <c r="C30" s="80"/>
      <c r="D30" s="52"/>
      <c r="E30" s="52"/>
      <c r="F30" s="52"/>
      <c r="G30" s="52"/>
      <c r="H30" s="80"/>
      <c r="I30" s="79"/>
      <c r="J30" s="99"/>
      <c r="K30" s="100"/>
      <c r="L30" s="101"/>
      <c r="M30" s="102"/>
      <c r="N30" s="4"/>
      <c r="R30" s="2"/>
    </row>
    <row r="31" spans="1:22" ht="16.5" x14ac:dyDescent="0.3">
      <c r="A31" s="79"/>
      <c r="B31" s="34"/>
      <c r="C31" s="80"/>
      <c r="D31" s="52"/>
      <c r="E31" s="52"/>
      <c r="F31" s="52"/>
      <c r="G31" s="52"/>
      <c r="H31" s="80"/>
      <c r="I31" s="79"/>
      <c r="J31" s="99"/>
      <c r="K31" s="100"/>
      <c r="L31" s="101"/>
      <c r="M31" s="102"/>
      <c r="N31" s="4"/>
      <c r="R31" s="2"/>
    </row>
    <row r="32" spans="1:22" ht="16.5" x14ac:dyDescent="0.3">
      <c r="A32" s="79"/>
      <c r="B32" s="34"/>
      <c r="C32" s="80"/>
      <c r="D32" s="52"/>
      <c r="E32" s="52"/>
      <c r="F32" s="52"/>
      <c r="G32" s="52"/>
      <c r="H32" s="80"/>
      <c r="I32" s="79"/>
      <c r="J32" s="99"/>
      <c r="K32" s="100"/>
      <c r="L32" s="101"/>
      <c r="M32" s="102"/>
      <c r="N32" s="4"/>
      <c r="O32" s="7"/>
      <c r="P32" s="7"/>
      <c r="R32" s="2"/>
    </row>
    <row r="33" spans="1:18" ht="16.5" x14ac:dyDescent="0.3">
      <c r="A33" s="79"/>
      <c r="B33" s="34"/>
      <c r="C33" s="80"/>
      <c r="D33" s="52"/>
      <c r="E33" s="52"/>
      <c r="F33" s="52"/>
      <c r="G33" s="52"/>
      <c r="H33" s="80"/>
      <c r="I33" s="79"/>
      <c r="J33" s="99"/>
      <c r="K33" s="100"/>
      <c r="L33" s="101"/>
      <c r="M33" s="102"/>
      <c r="N33" s="4"/>
      <c r="O33" s="7"/>
      <c r="P33" s="7"/>
      <c r="R33" s="2"/>
    </row>
    <row r="34" spans="1:18" ht="16.5" x14ac:dyDescent="0.3">
      <c r="A34" s="79"/>
      <c r="B34" s="34"/>
      <c r="C34" s="80"/>
      <c r="D34" s="52"/>
      <c r="E34" s="52"/>
      <c r="F34" s="52"/>
      <c r="G34" s="52"/>
      <c r="H34" s="80"/>
      <c r="I34" s="79"/>
      <c r="J34" s="99"/>
      <c r="K34" s="100"/>
      <c r="L34" s="101"/>
      <c r="M34" s="102"/>
      <c r="N34" s="4"/>
      <c r="O34" s="7"/>
      <c r="P34" s="7"/>
      <c r="R34" s="2"/>
    </row>
    <row r="35" spans="1:18" ht="16.5" x14ac:dyDescent="0.3">
      <c r="A35" s="79"/>
      <c r="B35" s="34"/>
      <c r="C35" s="80"/>
      <c r="D35" s="52"/>
      <c r="E35" s="52"/>
      <c r="F35" s="52"/>
      <c r="G35" s="52"/>
      <c r="H35" s="80"/>
      <c r="I35" s="79"/>
      <c r="J35" s="99"/>
      <c r="K35" s="100"/>
      <c r="L35" s="101"/>
      <c r="M35" s="102"/>
      <c r="N35" s="4"/>
      <c r="O35" s="7"/>
      <c r="P35" s="7"/>
      <c r="R35" s="2"/>
    </row>
    <row r="36" spans="1:18" x14ac:dyDescent="0.25">
      <c r="A36" s="79"/>
      <c r="B36" s="34"/>
      <c r="C36" s="80"/>
      <c r="D36" s="52"/>
      <c r="E36" s="52"/>
      <c r="F36" s="52"/>
      <c r="G36" s="52"/>
      <c r="H36" s="80"/>
      <c r="I36" s="79"/>
      <c r="J36" s="99"/>
      <c r="K36" s="100"/>
      <c r="L36" s="101"/>
      <c r="M36" s="102"/>
    </row>
    <row r="37" spans="1:18" x14ac:dyDescent="0.25">
      <c r="A37" s="79"/>
      <c r="B37" s="34"/>
      <c r="C37" s="80"/>
      <c r="D37" s="52"/>
      <c r="E37" s="52"/>
      <c r="F37" s="52"/>
      <c r="G37" s="52"/>
      <c r="H37" s="80"/>
      <c r="I37" s="79"/>
      <c r="J37" s="99"/>
      <c r="K37" s="100"/>
      <c r="L37" s="101"/>
      <c r="M37" s="102"/>
    </row>
    <row r="38" spans="1:18" x14ac:dyDescent="0.25">
      <c r="A38" s="79"/>
      <c r="B38" s="34"/>
      <c r="C38" s="80"/>
      <c r="D38" s="52"/>
      <c r="E38" s="52"/>
      <c r="F38" s="52"/>
      <c r="G38" s="52"/>
      <c r="H38" s="80"/>
      <c r="I38" s="79"/>
      <c r="J38" s="99"/>
      <c r="K38" s="100"/>
      <c r="L38" s="101"/>
      <c r="M38" s="102"/>
    </row>
    <row r="39" spans="1:18" x14ac:dyDescent="0.25">
      <c r="A39" s="79"/>
      <c r="B39" s="34"/>
      <c r="C39" s="80"/>
      <c r="D39" s="52"/>
      <c r="E39" s="52"/>
      <c r="F39" s="52"/>
      <c r="G39" s="52"/>
      <c r="H39" s="80"/>
      <c r="I39" s="79"/>
      <c r="J39" s="99"/>
      <c r="K39" s="100"/>
      <c r="L39" s="101"/>
      <c r="M39" s="102"/>
    </row>
    <row r="40" spans="1:18" x14ac:dyDescent="0.25">
      <c r="A40" s="79"/>
      <c r="B40" s="34"/>
      <c r="C40" s="80"/>
      <c r="D40" s="52"/>
      <c r="E40" s="52"/>
      <c r="F40" s="52"/>
      <c r="G40" s="52"/>
      <c r="H40" s="80"/>
      <c r="I40" s="79"/>
      <c r="J40" s="99"/>
      <c r="K40" s="100"/>
      <c r="L40" s="101"/>
      <c r="M40" s="102"/>
    </row>
    <row r="41" spans="1:18" x14ac:dyDescent="0.25">
      <c r="A41" s="79"/>
      <c r="B41" s="34"/>
      <c r="C41" s="80"/>
      <c r="D41" s="52"/>
      <c r="E41" s="52"/>
      <c r="F41" s="52"/>
      <c r="G41" s="52"/>
      <c r="H41" s="80"/>
      <c r="I41" s="79"/>
      <c r="J41" s="99"/>
      <c r="K41" s="100"/>
      <c r="L41" s="101"/>
      <c r="M41" s="102"/>
    </row>
    <row r="42" spans="1:18" x14ac:dyDescent="0.25">
      <c r="A42" s="79"/>
      <c r="B42" s="34"/>
      <c r="C42" s="80"/>
      <c r="D42" s="52"/>
      <c r="E42" s="52"/>
      <c r="F42" s="52"/>
      <c r="G42" s="52"/>
      <c r="H42" s="80"/>
      <c r="I42" s="79"/>
      <c r="J42" s="99"/>
      <c r="K42" s="100"/>
      <c r="L42" s="101"/>
      <c r="M42" s="102"/>
    </row>
    <row r="43" spans="1:18" x14ac:dyDescent="0.25">
      <c r="A43" s="79"/>
      <c r="B43" s="34"/>
      <c r="C43" s="80"/>
      <c r="D43" s="52"/>
      <c r="E43" s="52"/>
      <c r="F43" s="52"/>
      <c r="G43" s="52"/>
      <c r="H43" s="80"/>
      <c r="I43" s="79"/>
      <c r="J43" s="99"/>
      <c r="K43" s="100"/>
      <c r="L43" s="101"/>
      <c r="M43" s="102"/>
    </row>
    <row r="44" spans="1:18" x14ac:dyDescent="0.25">
      <c r="A44" s="79"/>
      <c r="B44" s="34"/>
      <c r="C44" s="80"/>
      <c r="D44" s="52"/>
      <c r="E44" s="52"/>
      <c r="F44" s="52"/>
      <c r="G44" s="52"/>
      <c r="H44" s="80"/>
      <c r="I44" s="79"/>
      <c r="J44" s="99"/>
      <c r="K44" s="100"/>
      <c r="L44" s="101"/>
      <c r="M44" s="102"/>
    </row>
    <row r="45" spans="1:18" x14ac:dyDescent="0.25">
      <c r="A45" s="81"/>
      <c r="B45" s="82"/>
      <c r="C45" s="81"/>
      <c r="D45" s="53"/>
      <c r="E45" s="32"/>
      <c r="F45" s="32"/>
      <c r="G45" s="32"/>
      <c r="H45" s="103"/>
      <c r="I45" s="103"/>
      <c r="J45" s="104"/>
      <c r="K45" s="104"/>
      <c r="L45" s="101"/>
      <c r="M45" s="105"/>
    </row>
    <row r="54" spans="1:23" s="54" customFormat="1" x14ac:dyDescent="0.25">
      <c r="A54" s="7"/>
      <c r="B54" s="34"/>
      <c r="C54" s="34"/>
      <c r="E54" s="55"/>
      <c r="F54" s="55"/>
      <c r="G54" s="55"/>
      <c r="H54" s="106"/>
      <c r="I54" s="106"/>
      <c r="J54" s="106"/>
      <c r="K54" s="106"/>
      <c r="L54" s="107"/>
      <c r="M54" s="106"/>
      <c r="N54"/>
      <c r="O54"/>
      <c r="P54"/>
      <c r="Q54"/>
      <c r="R54" s="1"/>
      <c r="S54"/>
      <c r="T54"/>
      <c r="U54"/>
      <c r="V54"/>
      <c r="W54"/>
    </row>
    <row r="55" spans="1:23" s="54" customFormat="1" x14ac:dyDescent="0.25">
      <c r="A55" s="7"/>
      <c r="B55" s="34"/>
      <c r="C55" s="34"/>
      <c r="E55" s="55"/>
      <c r="F55" s="55"/>
      <c r="G55" s="55"/>
      <c r="H55" s="106"/>
      <c r="I55" s="106"/>
      <c r="J55" s="106"/>
      <c r="K55" s="106"/>
      <c r="L55" s="107"/>
      <c r="M55" s="106"/>
      <c r="N55"/>
      <c r="O55"/>
      <c r="P55"/>
      <c r="Q55"/>
      <c r="R55" s="1"/>
      <c r="S55"/>
      <c r="T55"/>
      <c r="U55"/>
      <c r="V55"/>
      <c r="W55"/>
    </row>
    <row r="56" spans="1:23" s="54" customFormat="1" x14ac:dyDescent="0.25">
      <c r="A56" s="7"/>
      <c r="B56" s="34"/>
      <c r="C56" s="34"/>
      <c r="E56" s="55"/>
      <c r="F56" s="55"/>
      <c r="G56" s="55"/>
      <c r="H56" s="106"/>
      <c r="I56" s="106"/>
      <c r="J56" s="106"/>
      <c r="K56" s="106"/>
      <c r="L56" s="107"/>
      <c r="M56" s="106"/>
      <c r="N56"/>
      <c r="O56"/>
      <c r="P56"/>
      <c r="Q56"/>
      <c r="R56" s="1"/>
      <c r="S56"/>
      <c r="T56"/>
      <c r="U56"/>
      <c r="V56"/>
      <c r="W56"/>
    </row>
    <row r="57" spans="1:23" s="54" customFormat="1" x14ac:dyDescent="0.25">
      <c r="A57" s="7"/>
      <c r="B57" s="34"/>
      <c r="C57" s="34"/>
      <c r="E57" s="55"/>
      <c r="F57" s="55"/>
      <c r="G57" s="55"/>
      <c r="H57" s="106"/>
      <c r="I57" s="106"/>
      <c r="J57" s="106"/>
      <c r="K57" s="106"/>
      <c r="L57" s="107"/>
      <c r="M57" s="106"/>
      <c r="N57"/>
      <c r="O57"/>
      <c r="P57"/>
      <c r="Q57"/>
      <c r="R57" s="1"/>
      <c r="S57"/>
      <c r="T57"/>
      <c r="U57"/>
      <c r="V57"/>
      <c r="W57"/>
    </row>
    <row r="58" spans="1:23" s="54" customFormat="1" x14ac:dyDescent="0.25">
      <c r="A58" s="7"/>
      <c r="B58" s="34"/>
      <c r="C58" s="34"/>
      <c r="E58" s="55"/>
      <c r="F58" s="55"/>
      <c r="G58" s="55"/>
      <c r="H58" s="106"/>
      <c r="I58" s="106"/>
      <c r="J58" s="106"/>
      <c r="K58" s="106"/>
      <c r="L58" s="107"/>
      <c r="M58" s="106"/>
      <c r="N58"/>
      <c r="O58"/>
      <c r="P58"/>
      <c r="Q58"/>
      <c r="R58" s="1"/>
      <c r="S58"/>
      <c r="T58"/>
      <c r="U58"/>
      <c r="V58"/>
      <c r="W58"/>
    </row>
    <row r="59" spans="1:23" s="54" customFormat="1" x14ac:dyDescent="0.25">
      <c r="A59" s="7"/>
      <c r="B59" s="34"/>
      <c r="C59" s="34"/>
      <c r="E59" s="55"/>
      <c r="F59" s="55"/>
      <c r="G59" s="55"/>
      <c r="H59" s="106"/>
      <c r="I59" s="106"/>
      <c r="J59" s="106"/>
      <c r="K59" s="106"/>
      <c r="L59" s="107"/>
      <c r="M59" s="106"/>
      <c r="N59"/>
      <c r="O59"/>
      <c r="P59"/>
      <c r="Q59"/>
      <c r="R59" s="1"/>
      <c r="S59"/>
      <c r="T59"/>
      <c r="U59"/>
      <c r="V59"/>
      <c r="W59"/>
    </row>
    <row r="60" spans="1:23" s="54" customFormat="1" x14ac:dyDescent="0.25">
      <c r="A60" s="7"/>
      <c r="B60" s="34"/>
      <c r="C60" s="34"/>
      <c r="E60" s="55"/>
      <c r="F60" s="55"/>
      <c r="G60" s="55"/>
      <c r="H60" s="106"/>
      <c r="I60" s="106"/>
      <c r="J60" s="106"/>
      <c r="K60" s="106"/>
      <c r="L60" s="107"/>
      <c r="M60" s="106"/>
      <c r="N60"/>
      <c r="O60"/>
      <c r="P60"/>
      <c r="Q60"/>
      <c r="R60" s="1"/>
      <c r="S60"/>
      <c r="T60"/>
      <c r="U60"/>
      <c r="V60"/>
      <c r="W60"/>
    </row>
    <row r="61" spans="1:23" s="54" customFormat="1" x14ac:dyDescent="0.25">
      <c r="A61" s="7"/>
      <c r="B61" s="34"/>
      <c r="C61" s="34"/>
      <c r="E61" s="55"/>
      <c r="F61" s="55"/>
      <c r="G61" s="55"/>
      <c r="H61" s="106"/>
      <c r="I61" s="106"/>
      <c r="J61" s="106"/>
      <c r="K61" s="106"/>
      <c r="L61" s="107"/>
      <c r="M61" s="106"/>
      <c r="N61"/>
      <c r="O61"/>
      <c r="P61"/>
      <c r="Q61"/>
      <c r="R61" s="1"/>
      <c r="S61"/>
      <c r="T61"/>
      <c r="U61"/>
      <c r="V61"/>
      <c r="W61"/>
    </row>
    <row r="62" spans="1:23" s="54" customFormat="1" x14ac:dyDescent="0.25">
      <c r="A62" s="7"/>
      <c r="B62" s="34"/>
      <c r="C62" s="34"/>
      <c r="E62" s="55"/>
      <c r="F62" s="55"/>
      <c r="G62" s="55"/>
      <c r="H62" s="106"/>
      <c r="I62" s="106"/>
      <c r="J62" s="106"/>
      <c r="K62" s="106"/>
      <c r="L62" s="107"/>
      <c r="M62" s="106"/>
      <c r="N62"/>
      <c r="O62"/>
      <c r="P62"/>
      <c r="Q62"/>
      <c r="R62" s="1"/>
      <c r="S62"/>
      <c r="T62"/>
      <c r="U62"/>
      <c r="V62"/>
      <c r="W62"/>
    </row>
    <row r="63" spans="1:23" s="54" customFormat="1" x14ac:dyDescent="0.25">
      <c r="A63" s="7"/>
      <c r="B63" s="34"/>
      <c r="C63" s="34"/>
      <c r="E63" s="55"/>
      <c r="F63" s="55"/>
      <c r="G63" s="55"/>
      <c r="H63" s="106"/>
      <c r="I63" s="106"/>
      <c r="J63" s="106"/>
      <c r="K63" s="106"/>
      <c r="L63" s="107"/>
      <c r="M63" s="106"/>
      <c r="N63"/>
      <c r="O63"/>
      <c r="P63"/>
      <c r="Q63"/>
      <c r="R63" s="1"/>
      <c r="S63"/>
      <c r="T63"/>
      <c r="U63"/>
      <c r="V63"/>
      <c r="W63"/>
    </row>
    <row r="64" spans="1:23" s="54" customFormat="1" x14ac:dyDescent="0.25">
      <c r="A64" s="7"/>
      <c r="B64" s="34"/>
      <c r="C64" s="34"/>
      <c r="E64" s="55"/>
      <c r="F64" s="55"/>
      <c r="G64" s="55"/>
      <c r="H64" s="106"/>
      <c r="I64" s="106"/>
      <c r="J64" s="106"/>
      <c r="K64" s="106"/>
      <c r="L64" s="107"/>
      <c r="M64" s="106"/>
      <c r="N64"/>
      <c r="O64"/>
      <c r="P64"/>
      <c r="Q64"/>
      <c r="R64" s="1"/>
      <c r="S64"/>
      <c r="T64"/>
      <c r="U64"/>
      <c r="V64"/>
      <c r="W64"/>
    </row>
    <row r="65" spans="1:23" s="54" customFormat="1" x14ac:dyDescent="0.25">
      <c r="A65" s="7"/>
      <c r="B65" s="34"/>
      <c r="C65" s="34"/>
      <c r="E65" s="55"/>
      <c r="F65" s="55"/>
      <c r="G65" s="55"/>
      <c r="H65" s="106"/>
      <c r="I65" s="106"/>
      <c r="J65" s="106"/>
      <c r="K65" s="106"/>
      <c r="L65" s="107"/>
      <c r="M65" s="106"/>
      <c r="N65"/>
      <c r="O65"/>
      <c r="P65"/>
      <c r="Q65"/>
      <c r="R65" s="1"/>
      <c r="S65"/>
      <c r="T65"/>
      <c r="U65"/>
      <c r="V65"/>
      <c r="W65"/>
    </row>
    <row r="66" spans="1:23" s="54" customFormat="1" x14ac:dyDescent="0.25">
      <c r="A66" s="7"/>
      <c r="B66" s="34"/>
      <c r="C66" s="34"/>
      <c r="E66" s="55"/>
      <c r="F66" s="55"/>
      <c r="G66" s="55"/>
      <c r="H66" s="106"/>
      <c r="I66" s="106"/>
      <c r="J66" s="106"/>
      <c r="K66" s="106"/>
      <c r="L66" s="107"/>
      <c r="M66" s="106"/>
      <c r="N66"/>
      <c r="O66"/>
      <c r="P66"/>
      <c r="Q66"/>
      <c r="R66" s="1"/>
      <c r="S66"/>
      <c r="T66"/>
      <c r="U66"/>
      <c r="V66"/>
      <c r="W66"/>
    </row>
    <row r="67" spans="1:23" s="54" customFormat="1" x14ac:dyDescent="0.25">
      <c r="A67" s="7"/>
      <c r="B67" s="34"/>
      <c r="C67" s="34"/>
      <c r="E67" s="55"/>
      <c r="F67" s="55"/>
      <c r="G67" s="55"/>
      <c r="H67" s="106"/>
      <c r="I67" s="106"/>
      <c r="J67" s="106"/>
      <c r="K67" s="106"/>
      <c r="L67" s="107"/>
      <c r="M67" s="106"/>
      <c r="N67"/>
      <c r="O67"/>
      <c r="P67"/>
      <c r="Q67"/>
      <c r="R67" s="1"/>
      <c r="S67"/>
      <c r="T67"/>
      <c r="U67"/>
      <c r="V67"/>
      <c r="W67"/>
    </row>
    <row r="68" spans="1:23" s="54" customFormat="1" x14ac:dyDescent="0.25">
      <c r="A68" s="7"/>
      <c r="B68" s="34"/>
      <c r="C68" s="34"/>
      <c r="E68" s="55"/>
      <c r="F68" s="55"/>
      <c r="G68" s="55"/>
      <c r="H68" s="106"/>
      <c r="I68" s="106"/>
      <c r="J68" s="106"/>
      <c r="K68" s="106"/>
      <c r="L68" s="107"/>
      <c r="M68" s="106"/>
      <c r="N68"/>
      <c r="O68"/>
      <c r="P68"/>
      <c r="Q68"/>
      <c r="R68" s="1"/>
      <c r="S68"/>
      <c r="T68"/>
      <c r="U68"/>
      <c r="V68"/>
      <c r="W68"/>
    </row>
  </sheetData>
  <autoFilter ref="D2:D22" xr:uid="{93853B58-4CDF-4F0A-9CDF-9257ECB945AA}">
    <filterColumn colId="0">
      <filters>
        <filter val="1 BHK"/>
      </filters>
    </filterColumn>
  </autoFilter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6F41-032E-4CDB-8C48-216E715FCAEA}">
  <dimension ref="A1:W87"/>
  <sheetViews>
    <sheetView topLeftCell="A18" zoomScale="130" zoomScaleNormal="130" workbookViewId="0">
      <selection activeCell="Q34" sqref="Q34"/>
    </sheetView>
  </sheetViews>
  <sheetFormatPr defaultRowHeight="15" x14ac:dyDescent="0.25"/>
  <cols>
    <col min="1" max="1" width="4" style="7" customWidth="1"/>
    <col min="2" max="3" width="5.140625" style="59" customWidth="1"/>
    <col min="4" max="4" width="6.42578125" style="54" customWidth="1"/>
    <col min="5" max="5" width="7.5703125" style="55" customWidth="1"/>
    <col min="6" max="6" width="7.28515625" style="55" customWidth="1"/>
    <col min="7" max="7" width="6.5703125" style="55" customWidth="1"/>
    <col min="8" max="8" width="6.5703125" style="106" customWidth="1"/>
    <col min="9" max="9" width="7.140625" style="106" customWidth="1"/>
    <col min="10" max="10" width="13.85546875" style="106" customWidth="1"/>
    <col min="11" max="11" width="13.42578125" style="106" customWidth="1"/>
    <col min="12" max="12" width="10.85546875" style="107" bestFit="1" customWidth="1"/>
    <col min="13" max="13" width="11.42578125" style="10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60" customHeight="1" thickBot="1" x14ac:dyDescent="0.3">
      <c r="A1" s="75" t="s">
        <v>1</v>
      </c>
      <c r="B1" s="75" t="s">
        <v>0</v>
      </c>
      <c r="C1" s="76" t="s">
        <v>2</v>
      </c>
      <c r="D1" s="76" t="s">
        <v>24</v>
      </c>
      <c r="E1" s="76" t="s">
        <v>25</v>
      </c>
      <c r="F1" s="76" t="s">
        <v>36</v>
      </c>
      <c r="G1" s="108" t="s">
        <v>31</v>
      </c>
      <c r="H1" s="76" t="s">
        <v>11</v>
      </c>
      <c r="I1" s="75" t="s">
        <v>32</v>
      </c>
      <c r="J1" s="84" t="s">
        <v>26</v>
      </c>
      <c r="K1" s="85" t="s">
        <v>27</v>
      </c>
      <c r="L1" s="86" t="s">
        <v>28</v>
      </c>
      <c r="M1" s="87" t="s">
        <v>29</v>
      </c>
      <c r="N1" s="5" t="s">
        <v>30</v>
      </c>
    </row>
    <row r="2" spans="1:23" ht="17.25" thickBot="1" x14ac:dyDescent="0.35">
      <c r="A2" s="77">
        <v>1</v>
      </c>
      <c r="B2" s="26">
        <v>1</v>
      </c>
      <c r="C2" s="78" t="s">
        <v>35</v>
      </c>
      <c r="D2" s="90" t="s">
        <v>20</v>
      </c>
      <c r="E2" s="88">
        <v>317</v>
      </c>
      <c r="F2" s="88">
        <v>0</v>
      </c>
      <c r="G2" s="88">
        <f>E2+F2</f>
        <v>317</v>
      </c>
      <c r="H2" s="78">
        <f>G2*1.1</f>
        <v>348.70000000000005</v>
      </c>
      <c r="I2" s="77">
        <v>14000</v>
      </c>
      <c r="J2" s="91">
        <f>G2*I2</f>
        <v>4438000</v>
      </c>
      <c r="K2" s="92">
        <f>ROUND(J2*1.17,0)</f>
        <v>5192460</v>
      </c>
      <c r="L2" s="93">
        <f>MROUND((K2*0.025/12),500)</f>
        <v>11000</v>
      </c>
      <c r="M2" s="94">
        <f>H2*2600</f>
        <v>906620.00000000012</v>
      </c>
      <c r="N2" s="89" t="s">
        <v>34</v>
      </c>
      <c r="O2" s="22"/>
      <c r="P2" s="3"/>
      <c r="R2" s="10"/>
      <c r="S2" s="3"/>
      <c r="T2" s="3"/>
      <c r="U2" s="6"/>
      <c r="W2" s="12"/>
    </row>
    <row r="3" spans="1:23" ht="17.25" thickBot="1" x14ac:dyDescent="0.35">
      <c r="A3" s="77">
        <v>2</v>
      </c>
      <c r="B3" s="26">
        <v>2</v>
      </c>
      <c r="C3" s="78" t="s">
        <v>35</v>
      </c>
      <c r="D3" s="90" t="s">
        <v>20</v>
      </c>
      <c r="E3" s="88">
        <v>338</v>
      </c>
      <c r="F3" s="88">
        <v>0</v>
      </c>
      <c r="G3" s="88">
        <f t="shared" ref="G3:G40" si="0">E3+F3</f>
        <v>338</v>
      </c>
      <c r="H3" s="78">
        <f t="shared" ref="H3:H40" si="1">G3*1.1</f>
        <v>371.8</v>
      </c>
      <c r="I3" s="77">
        <v>14000</v>
      </c>
      <c r="J3" s="91">
        <f t="shared" ref="J3:J40" si="2">G3*I3</f>
        <v>4732000</v>
      </c>
      <c r="K3" s="92">
        <f t="shared" ref="K3:K40" si="3">ROUND(J3*1.17,0)</f>
        <v>5536440</v>
      </c>
      <c r="L3" s="93">
        <f t="shared" ref="L3:L40" si="4">MROUND((K3*0.025/12),500)</f>
        <v>11500</v>
      </c>
      <c r="M3" s="94">
        <f t="shared" ref="M3:M40" si="5">H3*2600</f>
        <v>966680</v>
      </c>
      <c r="N3" s="89" t="s">
        <v>34</v>
      </c>
      <c r="O3" s="22"/>
      <c r="P3" s="3"/>
      <c r="R3" s="10"/>
      <c r="S3" s="3"/>
      <c r="T3" s="3"/>
      <c r="U3" s="6"/>
      <c r="W3" s="12"/>
    </row>
    <row r="4" spans="1:23" ht="17.25" thickBot="1" x14ac:dyDescent="0.35">
      <c r="A4" s="77">
        <v>3</v>
      </c>
      <c r="B4" s="26">
        <v>3</v>
      </c>
      <c r="C4" s="78" t="s">
        <v>35</v>
      </c>
      <c r="D4" s="90" t="s">
        <v>20</v>
      </c>
      <c r="E4" s="88">
        <v>335</v>
      </c>
      <c r="F4" s="88">
        <v>0</v>
      </c>
      <c r="G4" s="88">
        <f t="shared" si="0"/>
        <v>335</v>
      </c>
      <c r="H4" s="78">
        <f t="shared" si="1"/>
        <v>368.50000000000006</v>
      </c>
      <c r="I4" s="77">
        <v>14000</v>
      </c>
      <c r="J4" s="91">
        <f t="shared" si="2"/>
        <v>4690000</v>
      </c>
      <c r="K4" s="92">
        <f t="shared" si="3"/>
        <v>5487300</v>
      </c>
      <c r="L4" s="93">
        <f t="shared" si="4"/>
        <v>11500</v>
      </c>
      <c r="M4" s="94">
        <f t="shared" si="5"/>
        <v>958100.00000000012</v>
      </c>
      <c r="N4" s="89" t="s">
        <v>34</v>
      </c>
      <c r="O4" s="22"/>
      <c r="P4" s="3"/>
      <c r="R4" s="10"/>
      <c r="S4" s="3"/>
      <c r="T4" s="3"/>
      <c r="U4" s="6"/>
      <c r="W4" s="12"/>
    </row>
    <row r="5" spans="1:23" ht="17.25" thickBot="1" x14ac:dyDescent="0.35">
      <c r="A5" s="77">
        <v>4</v>
      </c>
      <c r="B5" s="26">
        <v>4</v>
      </c>
      <c r="C5" s="78" t="s">
        <v>35</v>
      </c>
      <c r="D5" s="90" t="s">
        <v>20</v>
      </c>
      <c r="E5" s="88">
        <v>317</v>
      </c>
      <c r="F5" s="88">
        <v>0</v>
      </c>
      <c r="G5" s="88">
        <f t="shared" si="0"/>
        <v>317</v>
      </c>
      <c r="H5" s="78">
        <f t="shared" si="1"/>
        <v>348.70000000000005</v>
      </c>
      <c r="I5" s="77">
        <v>14000</v>
      </c>
      <c r="J5" s="91">
        <f t="shared" si="2"/>
        <v>4438000</v>
      </c>
      <c r="K5" s="92">
        <f t="shared" si="3"/>
        <v>5192460</v>
      </c>
      <c r="L5" s="93">
        <f t="shared" si="4"/>
        <v>11000</v>
      </c>
      <c r="M5" s="94">
        <f t="shared" si="5"/>
        <v>906620.00000000012</v>
      </c>
      <c r="N5" s="89" t="s">
        <v>34</v>
      </c>
      <c r="O5" s="22"/>
      <c r="P5" s="3"/>
      <c r="R5" s="10"/>
      <c r="S5" s="3"/>
      <c r="T5" s="3"/>
      <c r="U5" s="6"/>
      <c r="W5" s="12"/>
    </row>
    <row r="6" spans="1:23" ht="17.25" thickBot="1" x14ac:dyDescent="0.35">
      <c r="A6" s="77">
        <v>5</v>
      </c>
      <c r="B6" s="26">
        <v>101</v>
      </c>
      <c r="C6" s="78">
        <v>1</v>
      </c>
      <c r="D6" s="73" t="s">
        <v>13</v>
      </c>
      <c r="E6" s="88">
        <v>416</v>
      </c>
      <c r="F6" s="88">
        <v>67</v>
      </c>
      <c r="G6" s="88">
        <f t="shared" si="0"/>
        <v>483</v>
      </c>
      <c r="H6" s="78">
        <f t="shared" si="1"/>
        <v>531.30000000000007</v>
      </c>
      <c r="I6" s="77">
        <v>14000</v>
      </c>
      <c r="J6" s="91">
        <v>0</v>
      </c>
      <c r="K6" s="92">
        <f t="shared" si="3"/>
        <v>0</v>
      </c>
      <c r="L6" s="93">
        <f t="shared" si="4"/>
        <v>0</v>
      </c>
      <c r="M6" s="94">
        <f t="shared" si="5"/>
        <v>1381380.0000000002</v>
      </c>
      <c r="N6" s="89" t="s">
        <v>33</v>
      </c>
      <c r="O6" s="22"/>
      <c r="P6" s="3"/>
      <c r="R6" s="10"/>
      <c r="S6" s="3"/>
      <c r="T6" s="3"/>
      <c r="U6" s="6"/>
      <c r="W6" s="12"/>
    </row>
    <row r="7" spans="1:23" ht="17.25" thickBot="1" x14ac:dyDescent="0.35">
      <c r="A7" s="77">
        <v>6</v>
      </c>
      <c r="B7" s="26">
        <v>102</v>
      </c>
      <c r="C7" s="78">
        <v>1</v>
      </c>
      <c r="D7" s="73" t="s">
        <v>20</v>
      </c>
      <c r="E7" s="88">
        <v>307</v>
      </c>
      <c r="F7" s="88">
        <v>69</v>
      </c>
      <c r="G7" s="88">
        <f t="shared" si="0"/>
        <v>376</v>
      </c>
      <c r="H7" s="78">
        <f t="shared" si="1"/>
        <v>413.6</v>
      </c>
      <c r="I7" s="77">
        <v>14000</v>
      </c>
      <c r="J7" s="91">
        <v>0</v>
      </c>
      <c r="K7" s="92">
        <f t="shared" si="3"/>
        <v>0</v>
      </c>
      <c r="L7" s="93">
        <f t="shared" si="4"/>
        <v>0</v>
      </c>
      <c r="M7" s="94">
        <f t="shared" si="5"/>
        <v>1075360</v>
      </c>
      <c r="N7" s="89" t="s">
        <v>33</v>
      </c>
      <c r="P7" s="15"/>
      <c r="R7" s="10"/>
      <c r="S7" s="3"/>
      <c r="T7" s="11"/>
      <c r="U7" s="13"/>
      <c r="W7" s="12"/>
    </row>
    <row r="8" spans="1:23" ht="16.5" x14ac:dyDescent="0.3">
      <c r="A8" s="77">
        <v>7</v>
      </c>
      <c r="B8" s="26">
        <v>103</v>
      </c>
      <c r="C8" s="78">
        <v>1</v>
      </c>
      <c r="D8" s="73" t="s">
        <v>20</v>
      </c>
      <c r="E8" s="88">
        <v>368</v>
      </c>
      <c r="F8" s="88">
        <v>64</v>
      </c>
      <c r="G8" s="88">
        <f t="shared" si="0"/>
        <v>432</v>
      </c>
      <c r="H8" s="78">
        <f t="shared" si="1"/>
        <v>475.20000000000005</v>
      </c>
      <c r="I8" s="77">
        <v>14000</v>
      </c>
      <c r="J8" s="91">
        <f t="shared" si="2"/>
        <v>6048000</v>
      </c>
      <c r="K8" s="92">
        <f t="shared" si="3"/>
        <v>7076160</v>
      </c>
      <c r="L8" s="93">
        <f t="shared" si="4"/>
        <v>14500</v>
      </c>
      <c r="M8" s="94">
        <f t="shared" si="5"/>
        <v>1235520.0000000002</v>
      </c>
      <c r="N8" s="89" t="s">
        <v>34</v>
      </c>
      <c r="P8" s="15"/>
      <c r="R8" s="10"/>
      <c r="S8" s="3"/>
      <c r="T8" s="11"/>
      <c r="U8" s="13"/>
      <c r="W8" s="65"/>
    </row>
    <row r="9" spans="1:23" ht="16.5" x14ac:dyDescent="0.3">
      <c r="A9" s="77">
        <v>8</v>
      </c>
      <c r="B9" s="26">
        <v>104</v>
      </c>
      <c r="C9" s="78">
        <v>1</v>
      </c>
      <c r="D9" s="73" t="s">
        <v>20</v>
      </c>
      <c r="E9" s="88">
        <v>304</v>
      </c>
      <c r="F9" s="88">
        <v>69</v>
      </c>
      <c r="G9" s="88">
        <f t="shared" si="0"/>
        <v>373</v>
      </c>
      <c r="H9" s="78">
        <f t="shared" si="1"/>
        <v>410.3</v>
      </c>
      <c r="I9" s="77">
        <v>14000</v>
      </c>
      <c r="J9" s="91">
        <v>0</v>
      </c>
      <c r="K9" s="92">
        <f t="shared" si="3"/>
        <v>0</v>
      </c>
      <c r="L9" s="93">
        <f t="shared" si="4"/>
        <v>0</v>
      </c>
      <c r="M9" s="94">
        <f t="shared" si="5"/>
        <v>1066780</v>
      </c>
      <c r="N9" s="89" t="s">
        <v>33</v>
      </c>
      <c r="P9" s="15"/>
      <c r="R9" s="10"/>
      <c r="S9" s="3"/>
      <c r="T9" s="11"/>
      <c r="U9" s="13"/>
      <c r="W9" s="65"/>
    </row>
    <row r="10" spans="1:23" ht="16.5" x14ac:dyDescent="0.3">
      <c r="A10" s="77">
        <v>9</v>
      </c>
      <c r="B10" s="26">
        <v>105</v>
      </c>
      <c r="C10" s="78">
        <v>1</v>
      </c>
      <c r="D10" s="73" t="s">
        <v>13</v>
      </c>
      <c r="E10" s="88">
        <v>416</v>
      </c>
      <c r="F10" s="88">
        <v>67</v>
      </c>
      <c r="G10" s="88">
        <f t="shared" si="0"/>
        <v>483</v>
      </c>
      <c r="H10" s="78">
        <f t="shared" si="1"/>
        <v>531.30000000000007</v>
      </c>
      <c r="I10" s="77">
        <v>14000</v>
      </c>
      <c r="J10" s="91">
        <v>0</v>
      </c>
      <c r="K10" s="92">
        <f t="shared" si="3"/>
        <v>0</v>
      </c>
      <c r="L10" s="93">
        <f t="shared" si="4"/>
        <v>0</v>
      </c>
      <c r="M10" s="94">
        <f t="shared" si="5"/>
        <v>1381380.0000000002</v>
      </c>
      <c r="N10" s="89" t="s">
        <v>33</v>
      </c>
      <c r="P10" s="15"/>
      <c r="R10" s="10"/>
      <c r="S10" s="3"/>
      <c r="T10" s="11"/>
      <c r="U10" s="13"/>
      <c r="W10" s="65"/>
    </row>
    <row r="11" spans="1:23" s="56" customFormat="1" ht="16.5" x14ac:dyDescent="0.3">
      <c r="A11" s="77">
        <v>10</v>
      </c>
      <c r="B11" s="26">
        <v>201</v>
      </c>
      <c r="C11" s="78">
        <v>2</v>
      </c>
      <c r="D11" s="90" t="s">
        <v>13</v>
      </c>
      <c r="E11" s="88">
        <v>416</v>
      </c>
      <c r="F11" s="88">
        <v>67</v>
      </c>
      <c r="G11" s="88">
        <f t="shared" si="0"/>
        <v>483</v>
      </c>
      <c r="H11" s="78">
        <f t="shared" si="1"/>
        <v>531.30000000000007</v>
      </c>
      <c r="I11" s="77">
        <v>14000</v>
      </c>
      <c r="J11" s="91">
        <v>0</v>
      </c>
      <c r="K11" s="92">
        <f t="shared" si="3"/>
        <v>0</v>
      </c>
      <c r="L11" s="93">
        <f t="shared" si="4"/>
        <v>0</v>
      </c>
      <c r="M11" s="94">
        <f t="shared" si="5"/>
        <v>1381380.0000000002</v>
      </c>
      <c r="N11" s="89" t="s">
        <v>33</v>
      </c>
      <c r="O11" s="57"/>
      <c r="P11" s="58"/>
      <c r="R11" s="11"/>
      <c r="S11" s="11"/>
    </row>
    <row r="12" spans="1:23" s="56" customFormat="1" ht="16.5" x14ac:dyDescent="0.3">
      <c r="A12" s="77">
        <v>11</v>
      </c>
      <c r="B12" s="26">
        <v>202</v>
      </c>
      <c r="C12" s="78">
        <v>2</v>
      </c>
      <c r="D12" s="90" t="s">
        <v>20</v>
      </c>
      <c r="E12" s="88">
        <v>307</v>
      </c>
      <c r="F12" s="88">
        <v>69</v>
      </c>
      <c r="G12" s="88">
        <f t="shared" si="0"/>
        <v>376</v>
      </c>
      <c r="H12" s="78">
        <f t="shared" si="1"/>
        <v>413.6</v>
      </c>
      <c r="I12" s="77">
        <v>14000</v>
      </c>
      <c r="J12" s="91">
        <v>0</v>
      </c>
      <c r="K12" s="92">
        <f t="shared" si="3"/>
        <v>0</v>
      </c>
      <c r="L12" s="93">
        <f t="shared" si="4"/>
        <v>0</v>
      </c>
      <c r="M12" s="94">
        <f t="shared" si="5"/>
        <v>1075360</v>
      </c>
      <c r="N12" s="89" t="s">
        <v>33</v>
      </c>
      <c r="O12" s="57"/>
      <c r="P12" s="58"/>
      <c r="R12" s="11"/>
      <c r="S12" s="11"/>
    </row>
    <row r="13" spans="1:23" ht="16.5" x14ac:dyDescent="0.3">
      <c r="A13" s="77">
        <v>12</v>
      </c>
      <c r="B13" s="26">
        <v>203</v>
      </c>
      <c r="C13" s="78">
        <v>2</v>
      </c>
      <c r="D13" s="90" t="s">
        <v>20</v>
      </c>
      <c r="E13" s="88">
        <v>368</v>
      </c>
      <c r="F13" s="88">
        <v>64</v>
      </c>
      <c r="G13" s="88">
        <f t="shared" si="0"/>
        <v>432</v>
      </c>
      <c r="H13" s="78">
        <f t="shared" si="1"/>
        <v>475.20000000000005</v>
      </c>
      <c r="I13" s="77">
        <v>14000</v>
      </c>
      <c r="J13" s="91">
        <v>0</v>
      </c>
      <c r="K13" s="92">
        <f t="shared" si="3"/>
        <v>0</v>
      </c>
      <c r="L13" s="93">
        <f t="shared" si="4"/>
        <v>0</v>
      </c>
      <c r="M13" s="94">
        <f t="shared" si="5"/>
        <v>1235520.0000000002</v>
      </c>
      <c r="N13" s="89" t="s">
        <v>33</v>
      </c>
      <c r="O13" s="14"/>
      <c r="P13" s="15"/>
      <c r="R13" s="3"/>
      <c r="S13" s="3"/>
    </row>
    <row r="14" spans="1:23" ht="16.5" x14ac:dyDescent="0.3">
      <c r="A14" s="77">
        <v>13</v>
      </c>
      <c r="B14" s="26">
        <v>204</v>
      </c>
      <c r="C14" s="78">
        <v>2</v>
      </c>
      <c r="D14" s="90" t="s">
        <v>20</v>
      </c>
      <c r="E14" s="88">
        <v>304</v>
      </c>
      <c r="F14" s="88">
        <v>69</v>
      </c>
      <c r="G14" s="88">
        <f t="shared" si="0"/>
        <v>373</v>
      </c>
      <c r="H14" s="78">
        <f t="shared" si="1"/>
        <v>410.3</v>
      </c>
      <c r="I14" s="77">
        <v>14000</v>
      </c>
      <c r="J14" s="91">
        <v>0</v>
      </c>
      <c r="K14" s="92">
        <f t="shared" si="3"/>
        <v>0</v>
      </c>
      <c r="L14" s="93">
        <f t="shared" si="4"/>
        <v>0</v>
      </c>
      <c r="M14" s="94">
        <f t="shared" si="5"/>
        <v>1066780</v>
      </c>
      <c r="N14" s="89" t="s">
        <v>33</v>
      </c>
      <c r="O14" s="14"/>
      <c r="P14" s="15"/>
      <c r="R14" s="3"/>
      <c r="S14" s="3"/>
    </row>
    <row r="15" spans="1:23" ht="16.5" x14ac:dyDescent="0.3">
      <c r="A15" s="77">
        <v>14</v>
      </c>
      <c r="B15" s="26">
        <v>205</v>
      </c>
      <c r="C15" s="78">
        <v>2</v>
      </c>
      <c r="D15" s="90" t="s">
        <v>13</v>
      </c>
      <c r="E15" s="88">
        <v>416</v>
      </c>
      <c r="F15" s="88">
        <v>67</v>
      </c>
      <c r="G15" s="88">
        <f t="shared" si="0"/>
        <v>483</v>
      </c>
      <c r="H15" s="78">
        <f t="shared" si="1"/>
        <v>531.30000000000007</v>
      </c>
      <c r="I15" s="77">
        <v>14000</v>
      </c>
      <c r="J15" s="91">
        <v>0</v>
      </c>
      <c r="K15" s="92">
        <f t="shared" si="3"/>
        <v>0</v>
      </c>
      <c r="L15" s="93">
        <f t="shared" si="4"/>
        <v>0</v>
      </c>
      <c r="M15" s="94">
        <f t="shared" si="5"/>
        <v>1381380.0000000002</v>
      </c>
      <c r="N15" s="89" t="s">
        <v>33</v>
      </c>
      <c r="O15" s="14"/>
      <c r="P15" s="15"/>
      <c r="R15" s="3"/>
      <c r="S15" s="3"/>
    </row>
    <row r="16" spans="1:23" ht="16.5" x14ac:dyDescent="0.3">
      <c r="A16" s="77">
        <v>15</v>
      </c>
      <c r="B16" s="26">
        <v>301</v>
      </c>
      <c r="C16" s="78">
        <v>3</v>
      </c>
      <c r="D16" s="90" t="s">
        <v>13</v>
      </c>
      <c r="E16" s="88">
        <v>416</v>
      </c>
      <c r="F16" s="88">
        <v>67</v>
      </c>
      <c r="G16" s="88">
        <f t="shared" si="0"/>
        <v>483</v>
      </c>
      <c r="H16" s="78">
        <f t="shared" si="1"/>
        <v>531.30000000000007</v>
      </c>
      <c r="I16" s="77">
        <v>14000</v>
      </c>
      <c r="J16" s="91">
        <v>0</v>
      </c>
      <c r="K16" s="92">
        <f t="shared" si="3"/>
        <v>0</v>
      </c>
      <c r="L16" s="93">
        <f t="shared" si="4"/>
        <v>0</v>
      </c>
      <c r="M16" s="94">
        <f t="shared" si="5"/>
        <v>1381380.0000000002</v>
      </c>
      <c r="N16" s="89" t="s">
        <v>33</v>
      </c>
      <c r="O16" s="14"/>
      <c r="P16" s="15"/>
      <c r="R16" s="3"/>
      <c r="S16" s="3"/>
    </row>
    <row r="17" spans="1:19" ht="16.5" x14ac:dyDescent="0.3">
      <c r="A17" s="77">
        <v>16</v>
      </c>
      <c r="B17" s="26">
        <v>302</v>
      </c>
      <c r="C17" s="78">
        <v>3</v>
      </c>
      <c r="D17" s="90" t="s">
        <v>20</v>
      </c>
      <c r="E17" s="88">
        <v>307</v>
      </c>
      <c r="F17" s="88">
        <v>69</v>
      </c>
      <c r="G17" s="88">
        <f t="shared" si="0"/>
        <v>376</v>
      </c>
      <c r="H17" s="78">
        <f t="shared" si="1"/>
        <v>413.6</v>
      </c>
      <c r="I17" s="77">
        <v>14000</v>
      </c>
      <c r="J17" s="91">
        <v>0</v>
      </c>
      <c r="K17" s="92">
        <f t="shared" si="3"/>
        <v>0</v>
      </c>
      <c r="L17" s="93">
        <f t="shared" si="4"/>
        <v>0</v>
      </c>
      <c r="M17" s="94">
        <f t="shared" si="5"/>
        <v>1075360</v>
      </c>
      <c r="N17" s="89" t="s">
        <v>33</v>
      </c>
      <c r="O17" s="14"/>
      <c r="P17" s="15"/>
      <c r="R17" s="3"/>
      <c r="S17" s="3"/>
    </row>
    <row r="18" spans="1:19" ht="16.5" x14ac:dyDescent="0.3">
      <c r="A18" s="77">
        <v>17</v>
      </c>
      <c r="B18" s="26">
        <v>303</v>
      </c>
      <c r="C18" s="78">
        <v>3</v>
      </c>
      <c r="D18" s="90" t="s">
        <v>20</v>
      </c>
      <c r="E18" s="88">
        <v>368</v>
      </c>
      <c r="F18" s="88">
        <v>64</v>
      </c>
      <c r="G18" s="88">
        <f t="shared" si="0"/>
        <v>432</v>
      </c>
      <c r="H18" s="78">
        <f t="shared" si="1"/>
        <v>475.20000000000005</v>
      </c>
      <c r="I18" s="77">
        <v>14000</v>
      </c>
      <c r="J18" s="91">
        <v>0</v>
      </c>
      <c r="K18" s="92">
        <f t="shared" si="3"/>
        <v>0</v>
      </c>
      <c r="L18" s="93">
        <f t="shared" si="4"/>
        <v>0</v>
      </c>
      <c r="M18" s="94">
        <f t="shared" si="5"/>
        <v>1235520.0000000002</v>
      </c>
      <c r="N18" s="89" t="s">
        <v>33</v>
      </c>
      <c r="O18" s="14"/>
      <c r="P18" s="15"/>
      <c r="R18" s="3"/>
      <c r="S18" s="3"/>
    </row>
    <row r="19" spans="1:19" ht="16.5" x14ac:dyDescent="0.3">
      <c r="A19" s="77">
        <v>18</v>
      </c>
      <c r="B19" s="26">
        <v>304</v>
      </c>
      <c r="C19" s="78">
        <v>3</v>
      </c>
      <c r="D19" s="90" t="s">
        <v>20</v>
      </c>
      <c r="E19" s="88">
        <v>304</v>
      </c>
      <c r="F19" s="88">
        <v>69</v>
      </c>
      <c r="G19" s="88">
        <f t="shared" si="0"/>
        <v>373</v>
      </c>
      <c r="H19" s="78">
        <f t="shared" si="1"/>
        <v>410.3</v>
      </c>
      <c r="I19" s="77">
        <v>14000</v>
      </c>
      <c r="J19" s="91">
        <v>0</v>
      </c>
      <c r="K19" s="92">
        <f t="shared" si="3"/>
        <v>0</v>
      </c>
      <c r="L19" s="93">
        <f t="shared" si="4"/>
        <v>0</v>
      </c>
      <c r="M19" s="94">
        <f t="shared" si="5"/>
        <v>1066780</v>
      </c>
      <c r="N19" s="89" t="s">
        <v>33</v>
      </c>
      <c r="O19" s="14"/>
      <c r="P19" s="15"/>
      <c r="R19" s="3"/>
      <c r="S19" s="3"/>
    </row>
    <row r="20" spans="1:19" ht="16.5" x14ac:dyDescent="0.3">
      <c r="A20" s="77">
        <v>19</v>
      </c>
      <c r="B20" s="26">
        <v>305</v>
      </c>
      <c r="C20" s="78">
        <v>3</v>
      </c>
      <c r="D20" s="90" t="s">
        <v>13</v>
      </c>
      <c r="E20" s="88">
        <v>416</v>
      </c>
      <c r="F20" s="88">
        <v>67</v>
      </c>
      <c r="G20" s="88">
        <f t="shared" si="0"/>
        <v>483</v>
      </c>
      <c r="H20" s="78">
        <f t="shared" si="1"/>
        <v>531.30000000000007</v>
      </c>
      <c r="I20" s="77">
        <v>14000</v>
      </c>
      <c r="J20" s="91">
        <v>0</v>
      </c>
      <c r="K20" s="92">
        <f t="shared" si="3"/>
        <v>0</v>
      </c>
      <c r="L20" s="93">
        <f t="shared" si="4"/>
        <v>0</v>
      </c>
      <c r="M20" s="94">
        <f t="shared" si="5"/>
        <v>1381380.0000000002</v>
      </c>
      <c r="N20" s="89" t="s">
        <v>33</v>
      </c>
      <c r="O20" s="14"/>
      <c r="P20" s="15"/>
      <c r="R20" s="3"/>
      <c r="S20" s="3"/>
    </row>
    <row r="21" spans="1:19" ht="16.5" x14ac:dyDescent="0.3">
      <c r="A21" s="77">
        <v>20</v>
      </c>
      <c r="B21" s="26">
        <v>401</v>
      </c>
      <c r="C21" s="78">
        <v>4</v>
      </c>
      <c r="D21" s="90" t="s">
        <v>13</v>
      </c>
      <c r="E21" s="88">
        <v>416</v>
      </c>
      <c r="F21" s="88">
        <v>67</v>
      </c>
      <c r="G21" s="88">
        <f t="shared" si="0"/>
        <v>483</v>
      </c>
      <c r="H21" s="78">
        <f t="shared" si="1"/>
        <v>531.30000000000007</v>
      </c>
      <c r="I21" s="77">
        <v>14000</v>
      </c>
      <c r="J21" s="91">
        <v>0</v>
      </c>
      <c r="K21" s="92">
        <f t="shared" si="3"/>
        <v>0</v>
      </c>
      <c r="L21" s="93">
        <f t="shared" si="4"/>
        <v>0</v>
      </c>
      <c r="M21" s="94">
        <f t="shared" si="5"/>
        <v>1381380.0000000002</v>
      </c>
      <c r="N21" s="89" t="s">
        <v>33</v>
      </c>
      <c r="O21" s="14"/>
      <c r="P21" s="15"/>
      <c r="R21" s="3"/>
      <c r="S21" s="3"/>
    </row>
    <row r="22" spans="1:19" ht="16.5" x14ac:dyDescent="0.3">
      <c r="A22" s="77">
        <v>21</v>
      </c>
      <c r="B22" s="26">
        <v>402</v>
      </c>
      <c r="C22" s="78">
        <v>4</v>
      </c>
      <c r="D22" s="90" t="s">
        <v>20</v>
      </c>
      <c r="E22" s="88">
        <v>307</v>
      </c>
      <c r="F22" s="88">
        <v>69</v>
      </c>
      <c r="G22" s="88">
        <f t="shared" si="0"/>
        <v>376</v>
      </c>
      <c r="H22" s="78">
        <f t="shared" si="1"/>
        <v>413.6</v>
      </c>
      <c r="I22" s="77">
        <v>14000</v>
      </c>
      <c r="J22" s="91">
        <v>0</v>
      </c>
      <c r="K22" s="92">
        <f t="shared" si="3"/>
        <v>0</v>
      </c>
      <c r="L22" s="93">
        <f t="shared" si="4"/>
        <v>0</v>
      </c>
      <c r="M22" s="94">
        <f t="shared" si="5"/>
        <v>1075360</v>
      </c>
      <c r="N22" s="89" t="s">
        <v>33</v>
      </c>
      <c r="O22" s="14"/>
      <c r="P22" s="15"/>
      <c r="R22" s="3"/>
      <c r="S22" s="3"/>
    </row>
    <row r="23" spans="1:19" ht="16.5" x14ac:dyDescent="0.3">
      <c r="A23" s="77">
        <v>22</v>
      </c>
      <c r="B23" s="26">
        <v>403</v>
      </c>
      <c r="C23" s="78">
        <v>4</v>
      </c>
      <c r="D23" s="90" t="s">
        <v>20</v>
      </c>
      <c r="E23" s="88">
        <v>368</v>
      </c>
      <c r="F23" s="88">
        <v>64</v>
      </c>
      <c r="G23" s="88">
        <f t="shared" si="0"/>
        <v>432</v>
      </c>
      <c r="H23" s="78">
        <f t="shared" si="1"/>
        <v>475.20000000000005</v>
      </c>
      <c r="I23" s="77">
        <v>14000</v>
      </c>
      <c r="J23" s="91">
        <v>0</v>
      </c>
      <c r="K23" s="92">
        <f t="shared" si="3"/>
        <v>0</v>
      </c>
      <c r="L23" s="93">
        <f t="shared" si="4"/>
        <v>0</v>
      </c>
      <c r="M23" s="94">
        <f t="shared" si="5"/>
        <v>1235520.0000000002</v>
      </c>
      <c r="N23" s="89" t="s">
        <v>33</v>
      </c>
      <c r="O23" s="14"/>
      <c r="P23" s="15"/>
      <c r="R23" s="3"/>
      <c r="S23" s="3"/>
    </row>
    <row r="24" spans="1:19" ht="16.5" x14ac:dyDescent="0.3">
      <c r="A24" s="77">
        <v>23</v>
      </c>
      <c r="B24" s="26">
        <v>404</v>
      </c>
      <c r="C24" s="78">
        <v>4</v>
      </c>
      <c r="D24" s="90" t="s">
        <v>20</v>
      </c>
      <c r="E24" s="88">
        <v>304</v>
      </c>
      <c r="F24" s="88">
        <v>69</v>
      </c>
      <c r="G24" s="88">
        <f t="shared" si="0"/>
        <v>373</v>
      </c>
      <c r="H24" s="78">
        <f t="shared" si="1"/>
        <v>410.3</v>
      </c>
      <c r="I24" s="77">
        <v>14000</v>
      </c>
      <c r="J24" s="91">
        <v>0</v>
      </c>
      <c r="K24" s="92">
        <f t="shared" si="3"/>
        <v>0</v>
      </c>
      <c r="L24" s="93">
        <f t="shared" si="4"/>
        <v>0</v>
      </c>
      <c r="M24" s="94">
        <f t="shared" si="5"/>
        <v>1066780</v>
      </c>
      <c r="N24" s="89" t="s">
        <v>33</v>
      </c>
      <c r="O24" s="14"/>
      <c r="P24" s="15"/>
      <c r="R24" s="3"/>
      <c r="S24" s="3"/>
    </row>
    <row r="25" spans="1:19" ht="16.5" x14ac:dyDescent="0.3">
      <c r="A25" s="77">
        <v>24</v>
      </c>
      <c r="B25" s="26">
        <v>405</v>
      </c>
      <c r="C25" s="78">
        <v>4</v>
      </c>
      <c r="D25" s="90" t="s">
        <v>13</v>
      </c>
      <c r="E25" s="88">
        <v>416</v>
      </c>
      <c r="F25" s="88">
        <v>67</v>
      </c>
      <c r="G25" s="88">
        <f t="shared" si="0"/>
        <v>483</v>
      </c>
      <c r="H25" s="78">
        <f t="shared" si="1"/>
        <v>531.30000000000007</v>
      </c>
      <c r="I25" s="77">
        <v>14000</v>
      </c>
      <c r="J25" s="91">
        <f t="shared" si="2"/>
        <v>6762000</v>
      </c>
      <c r="K25" s="92">
        <f t="shared" si="3"/>
        <v>7911540</v>
      </c>
      <c r="L25" s="93">
        <f t="shared" si="4"/>
        <v>16500</v>
      </c>
      <c r="M25" s="94">
        <f t="shared" si="5"/>
        <v>1381380.0000000002</v>
      </c>
      <c r="N25" s="89" t="s">
        <v>34</v>
      </c>
      <c r="O25" s="14"/>
      <c r="P25" s="15"/>
      <c r="R25" s="3"/>
      <c r="S25" s="3"/>
    </row>
    <row r="26" spans="1:19" ht="16.5" x14ac:dyDescent="0.3">
      <c r="A26" s="77">
        <v>25</v>
      </c>
      <c r="B26" s="26">
        <v>501</v>
      </c>
      <c r="C26" s="78">
        <v>5</v>
      </c>
      <c r="D26" s="90" t="s">
        <v>13</v>
      </c>
      <c r="E26" s="88">
        <v>416</v>
      </c>
      <c r="F26" s="88">
        <v>67</v>
      </c>
      <c r="G26" s="88">
        <f t="shared" si="0"/>
        <v>483</v>
      </c>
      <c r="H26" s="78">
        <f t="shared" si="1"/>
        <v>531.30000000000007</v>
      </c>
      <c r="I26" s="77">
        <v>14000</v>
      </c>
      <c r="J26" s="91">
        <f t="shared" si="2"/>
        <v>6762000</v>
      </c>
      <c r="K26" s="92">
        <f t="shared" si="3"/>
        <v>7911540</v>
      </c>
      <c r="L26" s="93">
        <f t="shared" si="4"/>
        <v>16500</v>
      </c>
      <c r="M26" s="94">
        <f t="shared" si="5"/>
        <v>1381380.0000000002</v>
      </c>
      <c r="N26" s="89" t="s">
        <v>34</v>
      </c>
      <c r="O26" s="14"/>
      <c r="P26" s="15"/>
      <c r="R26" s="3"/>
      <c r="S26" s="3"/>
    </row>
    <row r="27" spans="1:19" ht="16.5" x14ac:dyDescent="0.3">
      <c r="A27" s="77">
        <v>26</v>
      </c>
      <c r="B27" s="26">
        <v>502</v>
      </c>
      <c r="C27" s="78">
        <v>5</v>
      </c>
      <c r="D27" s="90" t="s">
        <v>20</v>
      </c>
      <c r="E27" s="88">
        <v>307</v>
      </c>
      <c r="F27" s="88">
        <v>69</v>
      </c>
      <c r="G27" s="88">
        <f t="shared" si="0"/>
        <v>376</v>
      </c>
      <c r="H27" s="78">
        <f t="shared" si="1"/>
        <v>413.6</v>
      </c>
      <c r="I27" s="77">
        <v>14000</v>
      </c>
      <c r="J27" s="91">
        <f t="shared" si="2"/>
        <v>5264000</v>
      </c>
      <c r="K27" s="92">
        <f t="shared" si="3"/>
        <v>6158880</v>
      </c>
      <c r="L27" s="93">
        <f t="shared" si="4"/>
        <v>13000</v>
      </c>
      <c r="M27" s="94">
        <f t="shared" si="5"/>
        <v>1075360</v>
      </c>
      <c r="N27" s="89" t="s">
        <v>34</v>
      </c>
      <c r="O27" s="14"/>
      <c r="P27" s="15"/>
      <c r="R27" s="3"/>
      <c r="S27" s="3"/>
    </row>
    <row r="28" spans="1:19" ht="16.5" x14ac:dyDescent="0.3">
      <c r="A28" s="77">
        <v>27</v>
      </c>
      <c r="B28" s="26">
        <v>503</v>
      </c>
      <c r="C28" s="78">
        <v>5</v>
      </c>
      <c r="D28" s="90" t="s">
        <v>20</v>
      </c>
      <c r="E28" s="88">
        <v>368</v>
      </c>
      <c r="F28" s="88">
        <v>64</v>
      </c>
      <c r="G28" s="88">
        <f t="shared" si="0"/>
        <v>432</v>
      </c>
      <c r="H28" s="78">
        <f t="shared" si="1"/>
        <v>475.20000000000005</v>
      </c>
      <c r="I28" s="77">
        <v>14000</v>
      </c>
      <c r="J28" s="91">
        <f t="shared" si="2"/>
        <v>6048000</v>
      </c>
      <c r="K28" s="92">
        <f t="shared" si="3"/>
        <v>7076160</v>
      </c>
      <c r="L28" s="93">
        <f t="shared" si="4"/>
        <v>14500</v>
      </c>
      <c r="M28" s="94">
        <f t="shared" si="5"/>
        <v>1235520.0000000002</v>
      </c>
      <c r="N28" s="89" t="s">
        <v>34</v>
      </c>
      <c r="O28" s="14"/>
      <c r="P28" s="15"/>
      <c r="R28" s="3"/>
      <c r="S28" s="3"/>
    </row>
    <row r="29" spans="1:19" ht="16.5" x14ac:dyDescent="0.3">
      <c r="A29" s="77">
        <v>28</v>
      </c>
      <c r="B29" s="26">
        <v>504</v>
      </c>
      <c r="C29" s="78">
        <v>5</v>
      </c>
      <c r="D29" s="90" t="s">
        <v>20</v>
      </c>
      <c r="E29" s="88">
        <v>304</v>
      </c>
      <c r="F29" s="88">
        <v>69</v>
      </c>
      <c r="G29" s="88">
        <f t="shared" si="0"/>
        <v>373</v>
      </c>
      <c r="H29" s="78">
        <f t="shared" si="1"/>
        <v>410.3</v>
      </c>
      <c r="I29" s="77">
        <v>14000</v>
      </c>
      <c r="J29" s="91">
        <f t="shared" si="2"/>
        <v>5222000</v>
      </c>
      <c r="K29" s="92">
        <f t="shared" si="3"/>
        <v>6109740</v>
      </c>
      <c r="L29" s="93">
        <f t="shared" si="4"/>
        <v>12500</v>
      </c>
      <c r="M29" s="94">
        <f t="shared" si="5"/>
        <v>1066780</v>
      </c>
      <c r="N29" s="89" t="s">
        <v>34</v>
      </c>
      <c r="O29" s="14"/>
      <c r="P29" s="15"/>
      <c r="R29" s="3"/>
      <c r="S29" s="3"/>
    </row>
    <row r="30" spans="1:19" ht="16.5" x14ac:dyDescent="0.3">
      <c r="A30" s="77">
        <v>29</v>
      </c>
      <c r="B30" s="26">
        <v>505</v>
      </c>
      <c r="C30" s="78">
        <v>5</v>
      </c>
      <c r="D30" s="90" t="s">
        <v>13</v>
      </c>
      <c r="E30" s="88">
        <v>416</v>
      </c>
      <c r="F30" s="88">
        <v>67</v>
      </c>
      <c r="G30" s="88">
        <f t="shared" si="0"/>
        <v>483</v>
      </c>
      <c r="H30" s="78">
        <f t="shared" si="1"/>
        <v>531.30000000000007</v>
      </c>
      <c r="I30" s="77">
        <v>14000</v>
      </c>
      <c r="J30" s="91">
        <f t="shared" si="2"/>
        <v>6762000</v>
      </c>
      <c r="K30" s="92">
        <f t="shared" si="3"/>
        <v>7911540</v>
      </c>
      <c r="L30" s="93">
        <f t="shared" si="4"/>
        <v>16500</v>
      </c>
      <c r="M30" s="94">
        <f t="shared" si="5"/>
        <v>1381380.0000000002</v>
      </c>
      <c r="N30" s="89" t="s">
        <v>34</v>
      </c>
      <c r="O30" s="14"/>
      <c r="P30" s="15"/>
      <c r="R30" s="3"/>
      <c r="S30" s="3"/>
    </row>
    <row r="31" spans="1:19" ht="16.5" x14ac:dyDescent="0.3">
      <c r="A31" s="77">
        <v>30</v>
      </c>
      <c r="B31" s="26">
        <v>601</v>
      </c>
      <c r="C31" s="78">
        <v>6</v>
      </c>
      <c r="D31" s="90" t="s">
        <v>13</v>
      </c>
      <c r="E31" s="88">
        <v>416</v>
      </c>
      <c r="F31" s="88">
        <v>67</v>
      </c>
      <c r="G31" s="88">
        <f t="shared" si="0"/>
        <v>483</v>
      </c>
      <c r="H31" s="78">
        <f t="shared" si="1"/>
        <v>531.30000000000007</v>
      </c>
      <c r="I31" s="77">
        <v>14000</v>
      </c>
      <c r="J31" s="91">
        <f t="shared" si="2"/>
        <v>6762000</v>
      </c>
      <c r="K31" s="92">
        <f t="shared" si="3"/>
        <v>7911540</v>
      </c>
      <c r="L31" s="93">
        <f t="shared" si="4"/>
        <v>16500</v>
      </c>
      <c r="M31" s="94">
        <f t="shared" si="5"/>
        <v>1381380.0000000002</v>
      </c>
      <c r="N31" s="89" t="s">
        <v>34</v>
      </c>
      <c r="O31" s="14"/>
      <c r="P31" s="15"/>
      <c r="R31" s="3"/>
      <c r="S31" s="3"/>
    </row>
    <row r="32" spans="1:19" ht="16.5" x14ac:dyDescent="0.3">
      <c r="A32" s="77">
        <v>31</v>
      </c>
      <c r="B32" s="26">
        <v>602</v>
      </c>
      <c r="C32" s="78">
        <v>6</v>
      </c>
      <c r="D32" s="90" t="s">
        <v>20</v>
      </c>
      <c r="E32" s="88">
        <v>307</v>
      </c>
      <c r="F32" s="88">
        <v>69</v>
      </c>
      <c r="G32" s="88">
        <f t="shared" si="0"/>
        <v>376</v>
      </c>
      <c r="H32" s="78">
        <f t="shared" si="1"/>
        <v>413.6</v>
      </c>
      <c r="I32" s="77">
        <v>14000</v>
      </c>
      <c r="J32" s="91">
        <f t="shared" si="2"/>
        <v>5264000</v>
      </c>
      <c r="K32" s="92">
        <f t="shared" si="3"/>
        <v>6158880</v>
      </c>
      <c r="L32" s="93">
        <f t="shared" si="4"/>
        <v>13000</v>
      </c>
      <c r="M32" s="94">
        <f t="shared" si="5"/>
        <v>1075360</v>
      </c>
      <c r="N32" s="89" t="s">
        <v>34</v>
      </c>
      <c r="O32" s="14"/>
      <c r="P32" s="15"/>
      <c r="R32" s="3"/>
      <c r="S32" s="3"/>
    </row>
    <row r="33" spans="1:22" ht="16.5" x14ac:dyDescent="0.3">
      <c r="A33" s="77">
        <v>32</v>
      </c>
      <c r="B33" s="26">
        <v>603</v>
      </c>
      <c r="C33" s="78">
        <v>6</v>
      </c>
      <c r="D33" s="90" t="s">
        <v>20</v>
      </c>
      <c r="E33" s="88">
        <v>368</v>
      </c>
      <c r="F33" s="88">
        <v>64</v>
      </c>
      <c r="G33" s="88">
        <f t="shared" si="0"/>
        <v>432</v>
      </c>
      <c r="H33" s="78">
        <f t="shared" si="1"/>
        <v>475.20000000000005</v>
      </c>
      <c r="I33" s="77">
        <v>14000</v>
      </c>
      <c r="J33" s="91">
        <f t="shared" si="2"/>
        <v>6048000</v>
      </c>
      <c r="K33" s="92">
        <f t="shared" si="3"/>
        <v>7076160</v>
      </c>
      <c r="L33" s="93">
        <f t="shared" si="4"/>
        <v>14500</v>
      </c>
      <c r="M33" s="94">
        <f t="shared" si="5"/>
        <v>1235520.0000000002</v>
      </c>
      <c r="N33" s="89" t="s">
        <v>34</v>
      </c>
      <c r="O33" s="14"/>
      <c r="P33" s="15"/>
      <c r="R33" s="3"/>
      <c r="S33" s="3"/>
    </row>
    <row r="34" spans="1:22" ht="16.5" x14ac:dyDescent="0.3">
      <c r="A34" s="77">
        <v>33</v>
      </c>
      <c r="B34" s="26">
        <v>604</v>
      </c>
      <c r="C34" s="78">
        <v>6</v>
      </c>
      <c r="D34" s="90" t="s">
        <v>20</v>
      </c>
      <c r="E34" s="88">
        <v>304</v>
      </c>
      <c r="F34" s="88">
        <v>69</v>
      </c>
      <c r="G34" s="88">
        <f t="shared" si="0"/>
        <v>373</v>
      </c>
      <c r="H34" s="78">
        <f t="shared" si="1"/>
        <v>410.3</v>
      </c>
      <c r="I34" s="77">
        <v>14000</v>
      </c>
      <c r="J34" s="91">
        <v>0</v>
      </c>
      <c r="K34" s="92">
        <f t="shared" si="3"/>
        <v>0</v>
      </c>
      <c r="L34" s="93">
        <f t="shared" si="4"/>
        <v>0</v>
      </c>
      <c r="M34" s="94">
        <f t="shared" si="5"/>
        <v>1066780</v>
      </c>
      <c r="N34" s="89" t="s">
        <v>33</v>
      </c>
      <c r="O34" s="14"/>
      <c r="P34" s="15"/>
      <c r="R34" s="3"/>
      <c r="S34" s="3"/>
    </row>
    <row r="35" spans="1:22" ht="16.5" x14ac:dyDescent="0.3">
      <c r="A35" s="77">
        <v>34</v>
      </c>
      <c r="B35" s="26">
        <v>605</v>
      </c>
      <c r="C35" s="78">
        <v>6</v>
      </c>
      <c r="D35" s="90" t="s">
        <v>13</v>
      </c>
      <c r="E35" s="88">
        <v>416</v>
      </c>
      <c r="F35" s="88">
        <v>67</v>
      </c>
      <c r="G35" s="88">
        <f t="shared" si="0"/>
        <v>483</v>
      </c>
      <c r="H35" s="78">
        <f t="shared" si="1"/>
        <v>531.30000000000007</v>
      </c>
      <c r="I35" s="77">
        <v>14000</v>
      </c>
      <c r="J35" s="91">
        <v>0</v>
      </c>
      <c r="K35" s="92">
        <f t="shared" si="3"/>
        <v>0</v>
      </c>
      <c r="L35" s="93">
        <f t="shared" si="4"/>
        <v>0</v>
      </c>
      <c r="M35" s="94">
        <f t="shared" si="5"/>
        <v>1381380.0000000002</v>
      </c>
      <c r="N35" s="89" t="s">
        <v>33</v>
      </c>
      <c r="O35" s="14"/>
      <c r="P35" s="15"/>
      <c r="R35" s="3"/>
      <c r="S35" s="3"/>
    </row>
    <row r="36" spans="1:22" s="56" customFormat="1" ht="16.5" x14ac:dyDescent="0.3">
      <c r="A36" s="77">
        <v>35</v>
      </c>
      <c r="B36" s="26">
        <v>701</v>
      </c>
      <c r="C36" s="78">
        <v>7</v>
      </c>
      <c r="D36" s="90" t="s">
        <v>13</v>
      </c>
      <c r="E36" s="88">
        <v>416</v>
      </c>
      <c r="F36" s="88">
        <v>67</v>
      </c>
      <c r="G36" s="88">
        <f t="shared" si="0"/>
        <v>483</v>
      </c>
      <c r="H36" s="78">
        <f t="shared" si="1"/>
        <v>531.30000000000007</v>
      </c>
      <c r="I36" s="77">
        <v>14000</v>
      </c>
      <c r="J36" s="91">
        <f t="shared" si="2"/>
        <v>6762000</v>
      </c>
      <c r="K36" s="92">
        <f t="shared" si="3"/>
        <v>7911540</v>
      </c>
      <c r="L36" s="93">
        <f t="shared" si="4"/>
        <v>16500</v>
      </c>
      <c r="M36" s="94">
        <f t="shared" si="5"/>
        <v>1381380.0000000002</v>
      </c>
      <c r="N36" s="89" t="s">
        <v>34</v>
      </c>
      <c r="O36" s="57"/>
      <c r="P36" s="58"/>
      <c r="R36" s="11"/>
      <c r="S36" s="11"/>
    </row>
    <row r="37" spans="1:22" ht="16.5" x14ac:dyDescent="0.3">
      <c r="A37" s="77">
        <v>36</v>
      </c>
      <c r="B37" s="25">
        <v>702</v>
      </c>
      <c r="C37" s="25">
        <v>7</v>
      </c>
      <c r="D37" s="90" t="s">
        <v>20</v>
      </c>
      <c r="E37" s="88">
        <v>307</v>
      </c>
      <c r="F37" s="88">
        <v>69</v>
      </c>
      <c r="G37" s="88">
        <f t="shared" si="0"/>
        <v>376</v>
      </c>
      <c r="H37" s="78">
        <f t="shared" si="1"/>
        <v>413.6</v>
      </c>
      <c r="I37" s="77">
        <v>14000</v>
      </c>
      <c r="J37" s="91">
        <f t="shared" si="2"/>
        <v>5264000</v>
      </c>
      <c r="K37" s="92">
        <f t="shared" si="3"/>
        <v>6158880</v>
      </c>
      <c r="L37" s="93">
        <f t="shared" si="4"/>
        <v>13000</v>
      </c>
      <c r="M37" s="94">
        <f t="shared" si="5"/>
        <v>1075360</v>
      </c>
      <c r="N37" s="89" t="s">
        <v>34</v>
      </c>
      <c r="P37" s="16"/>
      <c r="S37" s="17"/>
    </row>
    <row r="38" spans="1:22" ht="15.75" customHeight="1" x14ac:dyDescent="0.3">
      <c r="A38" s="77">
        <v>37</v>
      </c>
      <c r="B38" s="25">
        <v>703</v>
      </c>
      <c r="C38" s="25">
        <v>7</v>
      </c>
      <c r="D38" s="90" t="s">
        <v>20</v>
      </c>
      <c r="E38" s="88">
        <v>368</v>
      </c>
      <c r="F38" s="88">
        <v>64</v>
      </c>
      <c r="G38" s="88">
        <f t="shared" si="0"/>
        <v>432</v>
      </c>
      <c r="H38" s="78">
        <f t="shared" si="1"/>
        <v>475.20000000000005</v>
      </c>
      <c r="I38" s="77">
        <v>14000</v>
      </c>
      <c r="J38" s="91">
        <f t="shared" si="2"/>
        <v>6048000</v>
      </c>
      <c r="K38" s="92">
        <f t="shared" si="3"/>
        <v>7076160</v>
      </c>
      <c r="L38" s="93">
        <f t="shared" si="4"/>
        <v>14500</v>
      </c>
      <c r="M38" s="94">
        <f t="shared" si="5"/>
        <v>1235520.0000000002</v>
      </c>
      <c r="N38" s="89" t="s">
        <v>34</v>
      </c>
      <c r="P38" s="16"/>
      <c r="S38" s="17"/>
    </row>
    <row r="39" spans="1:22" ht="15.75" customHeight="1" x14ac:dyDescent="0.3">
      <c r="A39" s="77">
        <v>38</v>
      </c>
      <c r="B39" s="25">
        <v>704</v>
      </c>
      <c r="C39" s="25">
        <v>7</v>
      </c>
      <c r="D39" s="90" t="s">
        <v>20</v>
      </c>
      <c r="E39" s="88">
        <v>304</v>
      </c>
      <c r="F39" s="88">
        <v>69</v>
      </c>
      <c r="G39" s="88">
        <f t="shared" si="0"/>
        <v>373</v>
      </c>
      <c r="H39" s="78">
        <f t="shared" si="1"/>
        <v>410.3</v>
      </c>
      <c r="I39" s="77">
        <v>14000</v>
      </c>
      <c r="J39" s="91">
        <f t="shared" si="2"/>
        <v>5222000</v>
      </c>
      <c r="K39" s="92">
        <f t="shared" si="3"/>
        <v>6109740</v>
      </c>
      <c r="L39" s="93">
        <f t="shared" si="4"/>
        <v>12500</v>
      </c>
      <c r="M39" s="94">
        <f t="shared" si="5"/>
        <v>1066780</v>
      </c>
      <c r="N39" s="89" t="s">
        <v>34</v>
      </c>
      <c r="P39" s="16"/>
      <c r="S39" s="17"/>
    </row>
    <row r="40" spans="1:22" ht="15.75" customHeight="1" x14ac:dyDescent="0.3">
      <c r="A40" s="77">
        <v>39</v>
      </c>
      <c r="B40" s="25">
        <v>705</v>
      </c>
      <c r="C40" s="25">
        <v>7</v>
      </c>
      <c r="D40" s="90" t="s">
        <v>13</v>
      </c>
      <c r="E40" s="88">
        <v>416</v>
      </c>
      <c r="F40" s="88">
        <v>67</v>
      </c>
      <c r="G40" s="88">
        <f t="shared" si="0"/>
        <v>483</v>
      </c>
      <c r="H40" s="78">
        <f t="shared" si="1"/>
        <v>531.30000000000007</v>
      </c>
      <c r="I40" s="77">
        <v>14000</v>
      </c>
      <c r="J40" s="91">
        <f t="shared" si="2"/>
        <v>6762000</v>
      </c>
      <c r="K40" s="92">
        <f t="shared" si="3"/>
        <v>7911540</v>
      </c>
      <c r="L40" s="93">
        <f t="shared" si="4"/>
        <v>16500</v>
      </c>
      <c r="M40" s="94">
        <f t="shared" si="5"/>
        <v>1381380.0000000002</v>
      </c>
      <c r="N40" s="89" t="s">
        <v>34</v>
      </c>
      <c r="P40" s="16"/>
      <c r="S40" s="17"/>
    </row>
    <row r="41" spans="1:22" ht="16.5" x14ac:dyDescent="0.3">
      <c r="A41" s="109" t="s">
        <v>3</v>
      </c>
      <c r="B41" s="109"/>
      <c r="C41" s="109"/>
      <c r="D41" s="109"/>
      <c r="E41" s="95">
        <f t="shared" ref="E41:H41" si="6">SUM(E2:E40)</f>
        <v>13984</v>
      </c>
      <c r="F41" s="95">
        <f t="shared" si="6"/>
        <v>2352</v>
      </c>
      <c r="G41" s="95">
        <f t="shared" si="6"/>
        <v>16336</v>
      </c>
      <c r="H41" s="95">
        <f t="shared" si="6"/>
        <v>17969.599999999995</v>
      </c>
      <c r="I41" s="77"/>
      <c r="J41" s="96">
        <f t="shared" ref="J41:M41" si="7">SUM(J2:J40)</f>
        <v>109298000</v>
      </c>
      <c r="K41" s="96">
        <f t="shared" si="7"/>
        <v>127878660</v>
      </c>
      <c r="L41" s="97"/>
      <c r="M41" s="98">
        <f t="shared" si="7"/>
        <v>46720960</v>
      </c>
      <c r="N41" s="89"/>
      <c r="R41" s="2"/>
      <c r="U41" s="4"/>
      <c r="V41" s="4"/>
    </row>
    <row r="42" spans="1:22" ht="16.5" x14ac:dyDescent="0.3">
      <c r="A42" s="79"/>
      <c r="B42" s="34"/>
      <c r="C42" s="80"/>
      <c r="D42" s="52"/>
      <c r="E42" s="52"/>
      <c r="F42" s="52"/>
      <c r="G42" s="52"/>
      <c r="H42" s="80"/>
      <c r="I42" s="79"/>
      <c r="J42" s="99"/>
      <c r="K42" s="100"/>
      <c r="L42" s="101"/>
      <c r="M42" s="102"/>
      <c r="N42" s="4"/>
      <c r="R42" s="2"/>
    </row>
    <row r="43" spans="1:22" ht="16.5" x14ac:dyDescent="0.3">
      <c r="A43" s="79"/>
      <c r="B43" s="34"/>
      <c r="C43" s="80"/>
      <c r="D43" s="52"/>
      <c r="E43" s="52"/>
      <c r="F43" s="52"/>
      <c r="G43" s="52"/>
      <c r="H43" s="80"/>
      <c r="I43" s="79"/>
      <c r="J43" s="99"/>
      <c r="K43" s="100"/>
      <c r="L43" s="101"/>
      <c r="M43" s="102"/>
      <c r="N43" s="4"/>
      <c r="R43" s="2"/>
    </row>
    <row r="44" spans="1:22" ht="16.5" x14ac:dyDescent="0.3">
      <c r="A44" s="79"/>
      <c r="B44" s="34"/>
      <c r="C44" s="80"/>
      <c r="D44" s="52"/>
      <c r="E44" s="52"/>
      <c r="F44" s="52"/>
      <c r="G44" s="52"/>
      <c r="H44" s="80"/>
      <c r="I44" s="79"/>
      <c r="J44" s="99"/>
      <c r="K44" s="100"/>
      <c r="L44" s="101"/>
      <c r="M44" s="102"/>
      <c r="N44" s="4"/>
      <c r="R44" s="2"/>
    </row>
    <row r="45" spans="1:22" ht="16.5" x14ac:dyDescent="0.3">
      <c r="A45" s="79"/>
      <c r="B45" s="34"/>
      <c r="C45" s="80"/>
      <c r="D45" s="52"/>
      <c r="E45" s="52"/>
      <c r="F45" s="52"/>
      <c r="G45" s="52"/>
      <c r="H45" s="80"/>
      <c r="I45" s="79"/>
      <c r="J45" s="99"/>
      <c r="K45" s="100"/>
      <c r="L45" s="101"/>
      <c r="M45" s="102"/>
      <c r="N45" s="4"/>
      <c r="R45" s="2"/>
    </row>
    <row r="46" spans="1:22" ht="16.5" x14ac:dyDescent="0.3">
      <c r="A46" s="79"/>
      <c r="B46" s="34"/>
      <c r="C46" s="80"/>
      <c r="D46" s="52"/>
      <c r="E46" s="52"/>
      <c r="F46" s="52"/>
      <c r="G46" s="52"/>
      <c r="H46" s="80"/>
      <c r="I46" s="79"/>
      <c r="J46" s="99"/>
      <c r="K46" s="100"/>
      <c r="L46" s="101"/>
      <c r="M46" s="102"/>
      <c r="N46" s="4"/>
      <c r="R46" s="2"/>
    </row>
    <row r="47" spans="1:22" ht="16.5" x14ac:dyDescent="0.3">
      <c r="A47" s="79"/>
      <c r="B47" s="34"/>
      <c r="C47" s="80"/>
      <c r="D47" s="52"/>
      <c r="E47" s="52"/>
      <c r="F47" s="52"/>
      <c r="G47" s="52"/>
      <c r="H47" s="80"/>
      <c r="I47" s="79"/>
      <c r="J47" s="99"/>
      <c r="K47" s="100"/>
      <c r="L47" s="101"/>
      <c r="M47" s="102"/>
      <c r="N47" s="4"/>
      <c r="R47" s="2"/>
    </row>
    <row r="48" spans="1:22" ht="16.5" x14ac:dyDescent="0.3">
      <c r="A48" s="79"/>
      <c r="B48" s="34"/>
      <c r="C48" s="80"/>
      <c r="D48" s="52"/>
      <c r="E48" s="52"/>
      <c r="F48" s="52"/>
      <c r="G48" s="52"/>
      <c r="H48" s="80"/>
      <c r="I48" s="79"/>
      <c r="J48" s="99"/>
      <c r="K48" s="100"/>
      <c r="L48" s="101"/>
      <c r="M48" s="102"/>
      <c r="N48" s="4"/>
      <c r="R48" s="2"/>
    </row>
    <row r="49" spans="1:18" ht="16.5" x14ac:dyDescent="0.3">
      <c r="A49" s="79"/>
      <c r="B49" s="34"/>
      <c r="C49" s="80"/>
      <c r="D49" s="52"/>
      <c r="E49" s="52"/>
      <c r="F49" s="52"/>
      <c r="G49" s="52"/>
      <c r="H49" s="80"/>
      <c r="I49" s="79"/>
      <c r="J49" s="99"/>
      <c r="K49" s="100"/>
      <c r="L49" s="101"/>
      <c r="M49" s="102"/>
      <c r="N49" s="4"/>
      <c r="R49" s="2"/>
    </row>
    <row r="50" spans="1:18" ht="16.5" x14ac:dyDescent="0.3">
      <c r="A50" s="79"/>
      <c r="B50" s="34"/>
      <c r="C50" s="80"/>
      <c r="D50" s="52"/>
      <c r="E50" s="52"/>
      <c r="F50" s="52"/>
      <c r="G50" s="52"/>
      <c r="H50" s="80"/>
      <c r="I50" s="79"/>
      <c r="J50" s="99"/>
      <c r="K50" s="100"/>
      <c r="L50" s="101"/>
      <c r="M50" s="102"/>
      <c r="N50" s="4"/>
      <c r="R50" s="2"/>
    </row>
    <row r="51" spans="1:18" ht="16.5" x14ac:dyDescent="0.3">
      <c r="A51" s="79"/>
      <c r="B51" s="34"/>
      <c r="C51" s="80"/>
      <c r="D51" s="52"/>
      <c r="E51" s="52"/>
      <c r="F51" s="52"/>
      <c r="G51" s="52"/>
      <c r="H51" s="80"/>
      <c r="I51" s="79"/>
      <c r="J51" s="99"/>
      <c r="K51" s="100"/>
      <c r="L51" s="101"/>
      <c r="M51" s="102"/>
      <c r="N51" s="4"/>
      <c r="O51" s="7"/>
      <c r="P51" s="7"/>
      <c r="R51" s="2"/>
    </row>
    <row r="52" spans="1:18" ht="16.5" x14ac:dyDescent="0.3">
      <c r="A52" s="79"/>
      <c r="B52" s="34"/>
      <c r="C52" s="80"/>
      <c r="D52" s="52"/>
      <c r="E52" s="52"/>
      <c r="F52" s="52"/>
      <c r="G52" s="52"/>
      <c r="H52" s="80"/>
      <c r="I52" s="79"/>
      <c r="J52" s="99"/>
      <c r="K52" s="100"/>
      <c r="L52" s="101"/>
      <c r="M52" s="102"/>
      <c r="N52" s="4"/>
      <c r="O52" s="7"/>
      <c r="P52" s="7"/>
      <c r="R52" s="2"/>
    </row>
    <row r="53" spans="1:18" ht="16.5" x14ac:dyDescent="0.3">
      <c r="A53" s="79"/>
      <c r="B53" s="34"/>
      <c r="C53" s="80"/>
      <c r="D53" s="52"/>
      <c r="E53" s="52"/>
      <c r="F53" s="52"/>
      <c r="G53" s="52"/>
      <c r="H53" s="80"/>
      <c r="I53" s="79"/>
      <c r="J53" s="99"/>
      <c r="K53" s="100"/>
      <c r="L53" s="101"/>
      <c r="M53" s="102"/>
      <c r="N53" s="4"/>
      <c r="O53" s="7"/>
      <c r="P53" s="7"/>
      <c r="R53" s="2"/>
    </row>
    <row r="54" spans="1:18" ht="16.5" x14ac:dyDescent="0.3">
      <c r="A54" s="79"/>
      <c r="B54" s="34"/>
      <c r="C54" s="80"/>
      <c r="D54" s="52"/>
      <c r="E54" s="52"/>
      <c r="F54" s="52"/>
      <c r="G54" s="52"/>
      <c r="H54" s="80"/>
      <c r="I54" s="79"/>
      <c r="J54" s="99"/>
      <c r="K54" s="100"/>
      <c r="L54" s="101"/>
      <c r="M54" s="102"/>
      <c r="N54" s="4"/>
      <c r="O54" s="7"/>
      <c r="P54" s="7"/>
      <c r="R54" s="2"/>
    </row>
    <row r="55" spans="1:18" x14ac:dyDescent="0.25">
      <c r="A55" s="79"/>
      <c r="B55" s="34"/>
      <c r="C55" s="80"/>
      <c r="D55" s="52"/>
      <c r="E55" s="52"/>
      <c r="F55" s="52"/>
      <c r="G55" s="52"/>
      <c r="H55" s="80"/>
      <c r="I55" s="79"/>
      <c r="J55" s="99"/>
      <c r="K55" s="100"/>
      <c r="L55" s="101"/>
      <c r="M55" s="102"/>
    </row>
    <row r="56" spans="1:18" x14ac:dyDescent="0.25">
      <c r="A56" s="79"/>
      <c r="B56" s="34"/>
      <c r="C56" s="80"/>
      <c r="D56" s="52"/>
      <c r="E56" s="52"/>
      <c r="F56" s="52"/>
      <c r="G56" s="52"/>
      <c r="H56" s="80"/>
      <c r="I56" s="79"/>
      <c r="J56" s="99"/>
      <c r="K56" s="100"/>
      <c r="L56" s="101"/>
      <c r="M56" s="102"/>
    </row>
    <row r="57" spans="1:18" x14ac:dyDescent="0.25">
      <c r="A57" s="79"/>
      <c r="B57" s="34"/>
      <c r="C57" s="80"/>
      <c r="D57" s="52"/>
      <c r="E57" s="52"/>
      <c r="F57" s="52"/>
      <c r="G57" s="52"/>
      <c r="H57" s="80"/>
      <c r="I57" s="79"/>
      <c r="J57" s="99"/>
      <c r="K57" s="100"/>
      <c r="L57" s="101"/>
      <c r="M57" s="102"/>
    </row>
    <row r="58" spans="1:18" x14ac:dyDescent="0.25">
      <c r="A58" s="79"/>
      <c r="B58" s="34"/>
      <c r="C58" s="80"/>
      <c r="D58" s="52"/>
      <c r="E58" s="52"/>
      <c r="F58" s="52"/>
      <c r="G58" s="52"/>
      <c r="H58" s="80"/>
      <c r="I58" s="79"/>
      <c r="J58" s="99"/>
      <c r="K58" s="100"/>
      <c r="L58" s="101"/>
      <c r="M58" s="102"/>
    </row>
    <row r="59" spans="1:18" x14ac:dyDescent="0.25">
      <c r="A59" s="79"/>
      <c r="B59" s="34"/>
      <c r="C59" s="80"/>
      <c r="D59" s="52"/>
      <c r="E59" s="52"/>
      <c r="F59" s="52"/>
      <c r="G59" s="52"/>
      <c r="H59" s="80"/>
      <c r="I59" s="79"/>
      <c r="J59" s="99"/>
      <c r="K59" s="100"/>
      <c r="L59" s="101"/>
      <c r="M59" s="102"/>
    </row>
    <row r="60" spans="1:18" x14ac:dyDescent="0.25">
      <c r="A60" s="79"/>
      <c r="B60" s="34"/>
      <c r="C60" s="80"/>
      <c r="D60" s="52"/>
      <c r="E60" s="52"/>
      <c r="F60" s="52"/>
      <c r="G60" s="52"/>
      <c r="H60" s="80"/>
      <c r="I60" s="79"/>
      <c r="J60" s="99"/>
      <c r="K60" s="100"/>
      <c r="L60" s="101"/>
      <c r="M60" s="102"/>
    </row>
    <row r="61" spans="1:18" x14ac:dyDescent="0.25">
      <c r="A61" s="79"/>
      <c r="B61" s="34"/>
      <c r="C61" s="80"/>
      <c r="D61" s="52"/>
      <c r="E61" s="52"/>
      <c r="F61" s="52"/>
      <c r="G61" s="52"/>
      <c r="H61" s="80"/>
      <c r="I61" s="79"/>
      <c r="J61" s="99"/>
      <c r="K61" s="100"/>
      <c r="L61" s="101"/>
      <c r="M61" s="102"/>
    </row>
    <row r="62" spans="1:18" x14ac:dyDescent="0.25">
      <c r="A62" s="79"/>
      <c r="B62" s="34"/>
      <c r="C62" s="80"/>
      <c r="D62" s="52"/>
      <c r="E62" s="52"/>
      <c r="F62" s="52"/>
      <c r="G62" s="52"/>
      <c r="H62" s="80"/>
      <c r="I62" s="79"/>
      <c r="J62" s="99"/>
      <c r="K62" s="100"/>
      <c r="L62" s="101"/>
      <c r="M62" s="102"/>
    </row>
    <row r="63" spans="1:18" x14ac:dyDescent="0.25">
      <c r="A63" s="79"/>
      <c r="B63" s="34"/>
      <c r="C63" s="80"/>
      <c r="D63" s="52"/>
      <c r="E63" s="52"/>
      <c r="F63" s="52"/>
      <c r="G63" s="52"/>
      <c r="H63" s="80"/>
      <c r="I63" s="79"/>
      <c r="J63" s="99"/>
      <c r="K63" s="100"/>
      <c r="L63" s="101"/>
      <c r="M63" s="102"/>
    </row>
    <row r="64" spans="1:18" x14ac:dyDescent="0.25">
      <c r="A64" s="81"/>
      <c r="B64" s="82"/>
      <c r="C64" s="81"/>
      <c r="D64" s="53"/>
      <c r="E64" s="32"/>
      <c r="F64" s="32"/>
      <c r="G64" s="32"/>
      <c r="H64" s="103"/>
      <c r="I64" s="103"/>
      <c r="J64" s="104"/>
      <c r="K64" s="104"/>
      <c r="L64" s="101"/>
      <c r="M64" s="105"/>
    </row>
    <row r="73" spans="1:23" s="54" customFormat="1" x14ac:dyDescent="0.25">
      <c r="A73" s="7"/>
      <c r="B73" s="34"/>
      <c r="C73" s="34"/>
      <c r="E73" s="55"/>
      <c r="F73" s="55"/>
      <c r="G73" s="55"/>
      <c r="H73" s="106"/>
      <c r="I73" s="106"/>
      <c r="J73" s="106"/>
      <c r="K73" s="106"/>
      <c r="L73" s="107"/>
      <c r="M73" s="106"/>
      <c r="N73"/>
      <c r="O73"/>
      <c r="P73"/>
      <c r="Q73"/>
      <c r="R73" s="1"/>
      <c r="S73"/>
      <c r="T73"/>
      <c r="U73"/>
      <c r="V73"/>
      <c r="W73"/>
    </row>
    <row r="74" spans="1:23" s="54" customFormat="1" x14ac:dyDescent="0.25">
      <c r="A74" s="7"/>
      <c r="B74" s="34"/>
      <c r="C74" s="34"/>
      <c r="E74" s="55"/>
      <c r="F74" s="55"/>
      <c r="G74" s="55"/>
      <c r="H74" s="106"/>
      <c r="I74" s="106"/>
      <c r="J74" s="106"/>
      <c r="K74" s="106"/>
      <c r="L74" s="107"/>
      <c r="M74" s="106"/>
      <c r="N74"/>
      <c r="O74"/>
      <c r="P74"/>
      <c r="Q74"/>
      <c r="R74" s="1"/>
      <c r="S74"/>
      <c r="T74"/>
      <c r="U74"/>
      <c r="V74"/>
      <c r="W74"/>
    </row>
    <row r="75" spans="1:23" s="54" customFormat="1" x14ac:dyDescent="0.25">
      <c r="A75" s="7"/>
      <c r="B75" s="34"/>
      <c r="C75" s="34"/>
      <c r="E75" s="55"/>
      <c r="F75" s="55"/>
      <c r="G75" s="55"/>
      <c r="H75" s="106"/>
      <c r="I75" s="106"/>
      <c r="J75" s="106"/>
      <c r="K75" s="106"/>
      <c r="L75" s="107"/>
      <c r="M75" s="106"/>
      <c r="N75"/>
      <c r="O75"/>
      <c r="P75"/>
      <c r="Q75"/>
      <c r="R75" s="1"/>
      <c r="S75"/>
      <c r="T75"/>
      <c r="U75"/>
      <c r="V75"/>
      <c r="W75"/>
    </row>
    <row r="76" spans="1:23" s="54" customFormat="1" x14ac:dyDescent="0.25">
      <c r="A76" s="7"/>
      <c r="B76" s="34"/>
      <c r="C76" s="34"/>
      <c r="E76" s="55"/>
      <c r="F76" s="55"/>
      <c r="G76" s="55"/>
      <c r="H76" s="106"/>
      <c r="I76" s="106"/>
      <c r="J76" s="106"/>
      <c r="K76" s="106"/>
      <c r="L76" s="107"/>
      <c r="M76" s="106"/>
      <c r="N76"/>
      <c r="O76"/>
      <c r="P76"/>
      <c r="Q76"/>
      <c r="R76" s="1"/>
      <c r="S76"/>
      <c r="T76"/>
      <c r="U76"/>
      <c r="V76"/>
      <c r="W76"/>
    </row>
    <row r="77" spans="1:23" s="54" customFormat="1" x14ac:dyDescent="0.25">
      <c r="A77" s="7"/>
      <c r="B77" s="34"/>
      <c r="C77" s="34"/>
      <c r="E77" s="55"/>
      <c r="F77" s="55"/>
      <c r="G77" s="55"/>
      <c r="H77" s="106"/>
      <c r="I77" s="106"/>
      <c r="J77" s="106"/>
      <c r="K77" s="106"/>
      <c r="L77" s="107"/>
      <c r="M77" s="106"/>
      <c r="N77"/>
      <c r="O77"/>
      <c r="P77"/>
      <c r="Q77"/>
      <c r="R77" s="1"/>
      <c r="S77"/>
      <c r="T77"/>
      <c r="U77"/>
      <c r="V77"/>
      <c r="W77"/>
    </row>
    <row r="78" spans="1:23" s="54" customFormat="1" x14ac:dyDescent="0.25">
      <c r="A78" s="7"/>
      <c r="B78" s="34"/>
      <c r="C78" s="34"/>
      <c r="E78" s="55"/>
      <c r="F78" s="55"/>
      <c r="G78" s="55"/>
      <c r="H78" s="106"/>
      <c r="I78" s="106"/>
      <c r="J78" s="106"/>
      <c r="K78" s="106"/>
      <c r="L78" s="107"/>
      <c r="M78" s="106"/>
      <c r="N78"/>
      <c r="O78"/>
      <c r="P78"/>
      <c r="Q78"/>
      <c r="R78" s="1"/>
      <c r="S78"/>
      <c r="T78"/>
      <c r="U78"/>
      <c r="V78"/>
      <c r="W78"/>
    </row>
    <row r="79" spans="1:23" s="54" customFormat="1" x14ac:dyDescent="0.25">
      <c r="A79" s="7"/>
      <c r="B79" s="34"/>
      <c r="C79" s="34"/>
      <c r="E79" s="55"/>
      <c r="F79" s="55"/>
      <c r="G79" s="55"/>
      <c r="H79" s="106"/>
      <c r="I79" s="106"/>
      <c r="J79" s="106"/>
      <c r="K79" s="106"/>
      <c r="L79" s="107"/>
      <c r="M79" s="106"/>
      <c r="N79"/>
      <c r="O79"/>
      <c r="P79"/>
      <c r="Q79"/>
      <c r="R79" s="1"/>
      <c r="S79"/>
      <c r="T79"/>
      <c r="U79"/>
      <c r="V79"/>
      <c r="W79"/>
    </row>
    <row r="80" spans="1:23" s="54" customFormat="1" x14ac:dyDescent="0.25">
      <c r="A80" s="7"/>
      <c r="B80" s="34"/>
      <c r="C80" s="34"/>
      <c r="E80" s="55"/>
      <c r="F80" s="55"/>
      <c r="G80" s="55"/>
      <c r="H80" s="106"/>
      <c r="I80" s="106"/>
      <c r="J80" s="106"/>
      <c r="K80" s="106"/>
      <c r="L80" s="107"/>
      <c r="M80" s="106"/>
      <c r="N80"/>
      <c r="O80"/>
      <c r="P80"/>
      <c r="Q80"/>
      <c r="R80" s="1"/>
      <c r="S80"/>
      <c r="T80"/>
      <c r="U80"/>
      <c r="V80"/>
      <c r="W80"/>
    </row>
    <row r="81" spans="1:23" s="54" customFormat="1" x14ac:dyDescent="0.25">
      <c r="A81" s="7"/>
      <c r="B81" s="34"/>
      <c r="C81" s="34"/>
      <c r="E81" s="55"/>
      <c r="F81" s="55"/>
      <c r="G81" s="55"/>
      <c r="H81" s="106"/>
      <c r="I81" s="106"/>
      <c r="J81" s="106"/>
      <c r="K81" s="106"/>
      <c r="L81" s="107"/>
      <c r="M81" s="106"/>
      <c r="N81"/>
      <c r="O81"/>
      <c r="P81"/>
      <c r="Q81"/>
      <c r="R81" s="1"/>
      <c r="S81"/>
      <c r="T81"/>
      <c r="U81"/>
      <c r="V81"/>
      <c r="W81"/>
    </row>
    <row r="82" spans="1:23" s="54" customFormat="1" x14ac:dyDescent="0.25">
      <c r="A82" s="7"/>
      <c r="B82" s="34"/>
      <c r="C82" s="34"/>
      <c r="E82" s="55"/>
      <c r="F82" s="55"/>
      <c r="G82" s="55"/>
      <c r="H82" s="106"/>
      <c r="I82" s="106"/>
      <c r="J82" s="106"/>
      <c r="K82" s="106"/>
      <c r="L82" s="107"/>
      <c r="M82" s="106"/>
      <c r="N82"/>
      <c r="O82"/>
      <c r="P82"/>
      <c r="Q82"/>
      <c r="R82" s="1"/>
      <c r="S82"/>
      <c r="T82"/>
      <c r="U82"/>
      <c r="V82"/>
      <c r="W82"/>
    </row>
    <row r="83" spans="1:23" s="54" customFormat="1" x14ac:dyDescent="0.25">
      <c r="A83" s="7"/>
      <c r="B83" s="34"/>
      <c r="C83" s="34"/>
      <c r="E83" s="55"/>
      <c r="F83" s="55"/>
      <c r="G83" s="55"/>
      <c r="H83" s="106"/>
      <c r="I83" s="106"/>
      <c r="J83" s="106"/>
      <c r="K83" s="106"/>
      <c r="L83" s="107"/>
      <c r="M83" s="106"/>
      <c r="N83"/>
      <c r="O83"/>
      <c r="P83"/>
      <c r="Q83"/>
      <c r="R83" s="1"/>
      <c r="S83"/>
      <c r="T83"/>
      <c r="U83"/>
      <c r="V83"/>
      <c r="W83"/>
    </row>
    <row r="84" spans="1:23" s="54" customFormat="1" x14ac:dyDescent="0.25">
      <c r="A84" s="7"/>
      <c r="B84" s="34"/>
      <c r="C84" s="34"/>
      <c r="E84" s="55"/>
      <c r="F84" s="55"/>
      <c r="G84" s="55"/>
      <c r="H84" s="106"/>
      <c r="I84" s="106"/>
      <c r="J84" s="106"/>
      <c r="K84" s="106"/>
      <c r="L84" s="107"/>
      <c r="M84" s="106"/>
      <c r="N84"/>
      <c r="O84"/>
      <c r="P84"/>
      <c r="Q84"/>
      <c r="R84" s="1"/>
      <c r="S84"/>
      <c r="T84"/>
      <c r="U84"/>
      <c r="V84"/>
      <c r="W84"/>
    </row>
    <row r="85" spans="1:23" s="54" customFormat="1" x14ac:dyDescent="0.25">
      <c r="A85" s="7"/>
      <c r="B85" s="34"/>
      <c r="C85" s="34"/>
      <c r="E85" s="55"/>
      <c r="F85" s="55"/>
      <c r="G85" s="55"/>
      <c r="H85" s="106"/>
      <c r="I85" s="106"/>
      <c r="J85" s="106"/>
      <c r="K85" s="106"/>
      <c r="L85" s="107"/>
      <c r="M85" s="106"/>
      <c r="N85"/>
      <c r="O85"/>
      <c r="P85"/>
      <c r="Q85"/>
      <c r="R85" s="1"/>
      <c r="S85"/>
      <c r="T85"/>
      <c r="U85"/>
      <c r="V85"/>
      <c r="W85"/>
    </row>
    <row r="86" spans="1:23" s="54" customFormat="1" x14ac:dyDescent="0.25">
      <c r="A86" s="7"/>
      <c r="B86" s="34"/>
      <c r="C86" s="34"/>
      <c r="E86" s="55"/>
      <c r="F86" s="55"/>
      <c r="G86" s="55"/>
      <c r="H86" s="106"/>
      <c r="I86" s="106"/>
      <c r="J86" s="106"/>
      <c r="K86" s="106"/>
      <c r="L86" s="107"/>
      <c r="M86" s="106"/>
      <c r="N86"/>
      <c r="O86"/>
      <c r="P86"/>
      <c r="Q86"/>
      <c r="R86" s="1"/>
      <c r="S86"/>
      <c r="T86"/>
      <c r="U86"/>
      <c r="V86"/>
      <c r="W86"/>
    </row>
    <row r="87" spans="1:23" s="54" customFormat="1" x14ac:dyDescent="0.25">
      <c r="A87" s="7"/>
      <c r="B87" s="34"/>
      <c r="C87" s="34"/>
      <c r="E87" s="55"/>
      <c r="F87" s="55"/>
      <c r="G87" s="55"/>
      <c r="H87" s="106"/>
      <c r="I87" s="106"/>
      <c r="J87" s="106"/>
      <c r="K87" s="106"/>
      <c r="L87" s="107"/>
      <c r="M87" s="106"/>
      <c r="N87"/>
      <c r="O87"/>
      <c r="P87"/>
      <c r="Q87"/>
      <c r="R87" s="1"/>
      <c r="S87"/>
      <c r="T87"/>
      <c r="U87"/>
      <c r="V87"/>
      <c r="W87"/>
    </row>
  </sheetData>
  <mergeCells count="1">
    <mergeCell ref="A41:D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D6B3-481F-426B-8CF2-D735B83A919D}">
  <dimension ref="A1:W67"/>
  <sheetViews>
    <sheetView zoomScale="130" zoomScaleNormal="130" workbookViewId="0">
      <selection activeCell="J21" sqref="J21:K21"/>
    </sheetView>
  </sheetViews>
  <sheetFormatPr defaultRowHeight="15" x14ac:dyDescent="0.25"/>
  <cols>
    <col min="1" max="1" width="4" style="7" customWidth="1"/>
    <col min="2" max="3" width="5.140625" style="59" customWidth="1"/>
    <col min="4" max="4" width="6.42578125" style="54" customWidth="1"/>
    <col min="5" max="5" width="7.5703125" style="55" customWidth="1"/>
    <col min="6" max="6" width="7.28515625" style="55" customWidth="1"/>
    <col min="7" max="7" width="6.5703125" style="55" customWidth="1"/>
    <col min="8" max="8" width="6.5703125" style="106" customWidth="1"/>
    <col min="9" max="9" width="7.140625" style="106" customWidth="1"/>
    <col min="10" max="10" width="13.85546875" style="106" customWidth="1"/>
    <col min="11" max="11" width="13.42578125" style="106" customWidth="1"/>
    <col min="12" max="12" width="10.85546875" style="107" bestFit="1" customWidth="1"/>
    <col min="13" max="13" width="11.42578125" style="10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60" customHeight="1" thickBot="1" x14ac:dyDescent="0.3">
      <c r="A1" s="75" t="s">
        <v>1</v>
      </c>
      <c r="B1" s="75" t="s">
        <v>0</v>
      </c>
      <c r="C1" s="76" t="s">
        <v>2</v>
      </c>
      <c r="D1" s="76" t="s">
        <v>24</v>
      </c>
      <c r="E1" s="76" t="s">
        <v>25</v>
      </c>
      <c r="F1" s="76" t="s">
        <v>36</v>
      </c>
      <c r="G1" s="108" t="s">
        <v>31</v>
      </c>
      <c r="H1" s="76" t="s">
        <v>11</v>
      </c>
      <c r="I1" s="75" t="s">
        <v>32</v>
      </c>
      <c r="J1" s="84" t="s">
        <v>26</v>
      </c>
      <c r="K1" s="85" t="s">
        <v>27</v>
      </c>
      <c r="L1" s="86" t="s">
        <v>28</v>
      </c>
      <c r="M1" s="87" t="s">
        <v>29</v>
      </c>
      <c r="N1" s="5" t="s">
        <v>30</v>
      </c>
    </row>
    <row r="2" spans="1:23" ht="17.25" thickBot="1" x14ac:dyDescent="0.35">
      <c r="A2" s="77">
        <v>1</v>
      </c>
      <c r="B2" s="26">
        <v>1</v>
      </c>
      <c r="C2" s="78" t="s">
        <v>35</v>
      </c>
      <c r="D2" s="90" t="s">
        <v>20</v>
      </c>
      <c r="E2" s="88">
        <v>317</v>
      </c>
      <c r="F2" s="88">
        <v>0</v>
      </c>
      <c r="G2" s="88">
        <f>E2+F2</f>
        <v>317</v>
      </c>
      <c r="H2" s="78">
        <f>G2*1.1</f>
        <v>348.70000000000005</v>
      </c>
      <c r="I2" s="77">
        <v>14000</v>
      </c>
      <c r="J2" s="91">
        <f>G2*I2</f>
        <v>4438000</v>
      </c>
      <c r="K2" s="92">
        <f>ROUND(J2*1.17,0)</f>
        <v>5192460</v>
      </c>
      <c r="L2" s="93">
        <f>MROUND((K2*0.025/12),500)</f>
        <v>11000</v>
      </c>
      <c r="M2" s="94">
        <f>H2*2600</f>
        <v>906620.00000000012</v>
      </c>
      <c r="N2" s="89" t="s">
        <v>34</v>
      </c>
      <c r="O2" s="22"/>
      <c r="P2" s="3"/>
      <c r="R2" s="10"/>
      <c r="S2" s="3"/>
      <c r="T2" s="3"/>
      <c r="U2" s="6"/>
      <c r="W2" s="12"/>
    </row>
    <row r="3" spans="1:23" ht="17.25" thickBot="1" x14ac:dyDescent="0.35">
      <c r="A3" s="77">
        <v>2</v>
      </c>
      <c r="B3" s="26">
        <v>2</v>
      </c>
      <c r="C3" s="78" t="s">
        <v>35</v>
      </c>
      <c r="D3" s="90" t="s">
        <v>20</v>
      </c>
      <c r="E3" s="88">
        <v>338</v>
      </c>
      <c r="F3" s="88">
        <v>0</v>
      </c>
      <c r="G3" s="88">
        <f t="shared" ref="G3:G20" si="0">E3+F3</f>
        <v>338</v>
      </c>
      <c r="H3" s="78">
        <f t="shared" ref="H3:H20" si="1">G3*1.1</f>
        <v>371.8</v>
      </c>
      <c r="I3" s="77">
        <v>14000</v>
      </c>
      <c r="J3" s="91">
        <f t="shared" ref="J3:J20" si="2">G3*I3</f>
        <v>4732000</v>
      </c>
      <c r="K3" s="92">
        <f t="shared" ref="K3:K20" si="3">ROUND(J3*1.17,0)</f>
        <v>5536440</v>
      </c>
      <c r="L3" s="93">
        <f t="shared" ref="L3:L20" si="4">MROUND((K3*0.025/12),500)</f>
        <v>11500</v>
      </c>
      <c r="M3" s="94">
        <f t="shared" ref="M3:M20" si="5">H3*2600</f>
        <v>966680</v>
      </c>
      <c r="N3" s="89" t="s">
        <v>34</v>
      </c>
      <c r="O3" s="22"/>
      <c r="P3" s="3"/>
      <c r="R3" s="10"/>
      <c r="S3" s="3"/>
      <c r="T3" s="3"/>
      <c r="U3" s="6"/>
      <c r="W3" s="12"/>
    </row>
    <row r="4" spans="1:23" ht="17.25" thickBot="1" x14ac:dyDescent="0.35">
      <c r="A4" s="77">
        <v>3</v>
      </c>
      <c r="B4" s="26">
        <v>3</v>
      </c>
      <c r="C4" s="78" t="s">
        <v>35</v>
      </c>
      <c r="D4" s="90" t="s">
        <v>20</v>
      </c>
      <c r="E4" s="88">
        <v>335</v>
      </c>
      <c r="F4" s="88">
        <v>0</v>
      </c>
      <c r="G4" s="88">
        <f t="shared" si="0"/>
        <v>335</v>
      </c>
      <c r="H4" s="78">
        <f t="shared" si="1"/>
        <v>368.50000000000006</v>
      </c>
      <c r="I4" s="77">
        <v>14000</v>
      </c>
      <c r="J4" s="91">
        <f t="shared" si="2"/>
        <v>4690000</v>
      </c>
      <c r="K4" s="92">
        <f t="shared" si="3"/>
        <v>5487300</v>
      </c>
      <c r="L4" s="93">
        <f t="shared" si="4"/>
        <v>11500</v>
      </c>
      <c r="M4" s="94">
        <f t="shared" si="5"/>
        <v>958100.00000000012</v>
      </c>
      <c r="N4" s="89" t="s">
        <v>34</v>
      </c>
      <c r="O4" s="22"/>
      <c r="P4" s="3"/>
      <c r="R4" s="10"/>
      <c r="S4" s="3"/>
      <c r="T4" s="3"/>
      <c r="U4" s="6"/>
      <c r="W4" s="12"/>
    </row>
    <row r="5" spans="1:23" ht="17.25" thickBot="1" x14ac:dyDescent="0.35">
      <c r="A5" s="77">
        <v>4</v>
      </c>
      <c r="B5" s="26">
        <v>4</v>
      </c>
      <c r="C5" s="78" t="s">
        <v>35</v>
      </c>
      <c r="D5" s="90" t="s">
        <v>20</v>
      </c>
      <c r="E5" s="88">
        <v>317</v>
      </c>
      <c r="F5" s="88">
        <v>0</v>
      </c>
      <c r="G5" s="88">
        <f t="shared" si="0"/>
        <v>317</v>
      </c>
      <c r="H5" s="78">
        <f t="shared" si="1"/>
        <v>348.70000000000005</v>
      </c>
      <c r="I5" s="77">
        <v>14000</v>
      </c>
      <c r="J5" s="91">
        <f t="shared" si="2"/>
        <v>4438000</v>
      </c>
      <c r="K5" s="92">
        <f t="shared" si="3"/>
        <v>5192460</v>
      </c>
      <c r="L5" s="93">
        <f t="shared" si="4"/>
        <v>11000</v>
      </c>
      <c r="M5" s="94">
        <f t="shared" si="5"/>
        <v>906620.00000000012</v>
      </c>
      <c r="N5" s="89" t="s">
        <v>34</v>
      </c>
      <c r="O5" s="22"/>
      <c r="P5" s="3"/>
      <c r="R5" s="10"/>
      <c r="S5" s="3"/>
      <c r="T5" s="3"/>
      <c r="U5" s="6"/>
      <c r="W5" s="12"/>
    </row>
    <row r="6" spans="1:23" ht="16.5" x14ac:dyDescent="0.3">
      <c r="A6" s="77">
        <v>5</v>
      </c>
      <c r="B6" s="26">
        <v>103</v>
      </c>
      <c r="C6" s="78">
        <v>1</v>
      </c>
      <c r="D6" s="73" t="s">
        <v>20</v>
      </c>
      <c r="E6" s="88">
        <v>368</v>
      </c>
      <c r="F6" s="88">
        <v>64</v>
      </c>
      <c r="G6" s="88">
        <f t="shared" si="0"/>
        <v>432</v>
      </c>
      <c r="H6" s="78">
        <f t="shared" si="1"/>
        <v>475.20000000000005</v>
      </c>
      <c r="I6" s="77">
        <v>14000</v>
      </c>
      <c r="J6" s="91">
        <f t="shared" si="2"/>
        <v>6048000</v>
      </c>
      <c r="K6" s="92">
        <f t="shared" si="3"/>
        <v>7076160</v>
      </c>
      <c r="L6" s="93">
        <f t="shared" si="4"/>
        <v>14500</v>
      </c>
      <c r="M6" s="94">
        <f t="shared" si="5"/>
        <v>1235520.0000000002</v>
      </c>
      <c r="N6" s="89" t="s">
        <v>34</v>
      </c>
      <c r="P6" s="15"/>
      <c r="R6" s="10"/>
      <c r="S6" s="3"/>
      <c r="T6" s="11"/>
      <c r="U6" s="13"/>
      <c r="W6" s="65"/>
    </row>
    <row r="7" spans="1:23" ht="16.5" x14ac:dyDescent="0.3">
      <c r="A7" s="77">
        <v>6</v>
      </c>
      <c r="B7" s="26">
        <v>405</v>
      </c>
      <c r="C7" s="78">
        <v>4</v>
      </c>
      <c r="D7" s="90" t="s">
        <v>13</v>
      </c>
      <c r="E7" s="88">
        <v>416</v>
      </c>
      <c r="F7" s="88">
        <v>67</v>
      </c>
      <c r="G7" s="88">
        <f t="shared" si="0"/>
        <v>483</v>
      </c>
      <c r="H7" s="78">
        <f t="shared" si="1"/>
        <v>531.30000000000007</v>
      </c>
      <c r="I7" s="77">
        <v>14000</v>
      </c>
      <c r="J7" s="91">
        <f t="shared" si="2"/>
        <v>6762000</v>
      </c>
      <c r="K7" s="92">
        <f t="shared" si="3"/>
        <v>7911540</v>
      </c>
      <c r="L7" s="93">
        <f t="shared" si="4"/>
        <v>16500</v>
      </c>
      <c r="M7" s="94">
        <f t="shared" si="5"/>
        <v>1381380.0000000002</v>
      </c>
      <c r="N7" s="89" t="s">
        <v>34</v>
      </c>
      <c r="O7" s="14"/>
      <c r="P7" s="15"/>
      <c r="R7" s="3"/>
      <c r="S7" s="3"/>
    </row>
    <row r="8" spans="1:23" ht="16.5" x14ac:dyDescent="0.3">
      <c r="A8" s="77">
        <v>7</v>
      </c>
      <c r="B8" s="26">
        <v>501</v>
      </c>
      <c r="C8" s="78">
        <v>5</v>
      </c>
      <c r="D8" s="90" t="s">
        <v>13</v>
      </c>
      <c r="E8" s="88">
        <v>416</v>
      </c>
      <c r="F8" s="88">
        <v>67</v>
      </c>
      <c r="G8" s="88">
        <f t="shared" si="0"/>
        <v>483</v>
      </c>
      <c r="H8" s="78">
        <f t="shared" si="1"/>
        <v>531.30000000000007</v>
      </c>
      <c r="I8" s="77">
        <v>14000</v>
      </c>
      <c r="J8" s="91">
        <f t="shared" si="2"/>
        <v>6762000</v>
      </c>
      <c r="K8" s="92">
        <f t="shared" si="3"/>
        <v>7911540</v>
      </c>
      <c r="L8" s="93">
        <f t="shared" si="4"/>
        <v>16500</v>
      </c>
      <c r="M8" s="94">
        <f t="shared" si="5"/>
        <v>1381380.0000000002</v>
      </c>
      <c r="N8" s="89" t="s">
        <v>34</v>
      </c>
      <c r="O8" s="14"/>
      <c r="P8" s="15"/>
      <c r="R8" s="3"/>
      <c r="S8" s="3"/>
    </row>
    <row r="9" spans="1:23" ht="16.5" x14ac:dyDescent="0.3">
      <c r="A9" s="77">
        <v>8</v>
      </c>
      <c r="B9" s="26">
        <v>502</v>
      </c>
      <c r="C9" s="78">
        <v>5</v>
      </c>
      <c r="D9" s="90" t="s">
        <v>20</v>
      </c>
      <c r="E9" s="88">
        <v>307</v>
      </c>
      <c r="F9" s="88">
        <v>69</v>
      </c>
      <c r="G9" s="88">
        <f t="shared" si="0"/>
        <v>376</v>
      </c>
      <c r="H9" s="78">
        <f t="shared" si="1"/>
        <v>413.6</v>
      </c>
      <c r="I9" s="77">
        <v>14000</v>
      </c>
      <c r="J9" s="91">
        <f t="shared" si="2"/>
        <v>5264000</v>
      </c>
      <c r="K9" s="92">
        <f t="shared" si="3"/>
        <v>6158880</v>
      </c>
      <c r="L9" s="93">
        <f t="shared" si="4"/>
        <v>13000</v>
      </c>
      <c r="M9" s="94">
        <f t="shared" si="5"/>
        <v>1075360</v>
      </c>
      <c r="N9" s="89" t="s">
        <v>34</v>
      </c>
      <c r="O9" s="14"/>
      <c r="P9" s="15"/>
      <c r="R9" s="3"/>
      <c r="S9" s="3"/>
    </row>
    <row r="10" spans="1:23" ht="16.5" x14ac:dyDescent="0.3">
      <c r="A10" s="77">
        <v>9</v>
      </c>
      <c r="B10" s="26">
        <v>503</v>
      </c>
      <c r="C10" s="78">
        <v>5</v>
      </c>
      <c r="D10" s="90" t="s">
        <v>20</v>
      </c>
      <c r="E10" s="88">
        <v>368</v>
      </c>
      <c r="F10" s="88">
        <v>64</v>
      </c>
      <c r="G10" s="88">
        <f t="shared" si="0"/>
        <v>432</v>
      </c>
      <c r="H10" s="78">
        <f t="shared" si="1"/>
        <v>475.20000000000005</v>
      </c>
      <c r="I10" s="77">
        <v>14000</v>
      </c>
      <c r="J10" s="91">
        <f t="shared" si="2"/>
        <v>6048000</v>
      </c>
      <c r="K10" s="92">
        <f t="shared" si="3"/>
        <v>7076160</v>
      </c>
      <c r="L10" s="93">
        <f t="shared" si="4"/>
        <v>14500</v>
      </c>
      <c r="M10" s="94">
        <f t="shared" si="5"/>
        <v>1235520.0000000002</v>
      </c>
      <c r="N10" s="89" t="s">
        <v>34</v>
      </c>
      <c r="O10" s="14"/>
      <c r="P10" s="15"/>
      <c r="R10" s="3"/>
      <c r="S10" s="3"/>
    </row>
    <row r="11" spans="1:23" ht="16.5" x14ac:dyDescent="0.3">
      <c r="A11" s="77">
        <v>10</v>
      </c>
      <c r="B11" s="26">
        <v>504</v>
      </c>
      <c r="C11" s="78">
        <v>5</v>
      </c>
      <c r="D11" s="90" t="s">
        <v>20</v>
      </c>
      <c r="E11" s="88">
        <v>304</v>
      </c>
      <c r="F11" s="88">
        <v>69</v>
      </c>
      <c r="G11" s="88">
        <f t="shared" si="0"/>
        <v>373</v>
      </c>
      <c r="H11" s="78">
        <f t="shared" si="1"/>
        <v>410.3</v>
      </c>
      <c r="I11" s="77">
        <v>14000</v>
      </c>
      <c r="J11" s="91">
        <f t="shared" si="2"/>
        <v>5222000</v>
      </c>
      <c r="K11" s="92">
        <f t="shared" si="3"/>
        <v>6109740</v>
      </c>
      <c r="L11" s="93">
        <f t="shared" si="4"/>
        <v>12500</v>
      </c>
      <c r="M11" s="94">
        <f t="shared" si="5"/>
        <v>1066780</v>
      </c>
      <c r="N11" s="89" t="s">
        <v>34</v>
      </c>
      <c r="O11" s="14"/>
      <c r="P11" s="15"/>
      <c r="R11" s="3"/>
      <c r="S11" s="3"/>
    </row>
    <row r="12" spans="1:23" ht="16.5" x14ac:dyDescent="0.3">
      <c r="A12" s="77">
        <v>11</v>
      </c>
      <c r="B12" s="26">
        <v>505</v>
      </c>
      <c r="C12" s="78">
        <v>5</v>
      </c>
      <c r="D12" s="90" t="s">
        <v>13</v>
      </c>
      <c r="E12" s="88">
        <v>416</v>
      </c>
      <c r="F12" s="88">
        <v>67</v>
      </c>
      <c r="G12" s="88">
        <f t="shared" si="0"/>
        <v>483</v>
      </c>
      <c r="H12" s="78">
        <f t="shared" si="1"/>
        <v>531.30000000000007</v>
      </c>
      <c r="I12" s="77">
        <v>14000</v>
      </c>
      <c r="J12" s="91">
        <f t="shared" si="2"/>
        <v>6762000</v>
      </c>
      <c r="K12" s="92">
        <f t="shared" si="3"/>
        <v>7911540</v>
      </c>
      <c r="L12" s="93">
        <f t="shared" si="4"/>
        <v>16500</v>
      </c>
      <c r="M12" s="94">
        <f t="shared" si="5"/>
        <v>1381380.0000000002</v>
      </c>
      <c r="N12" s="89" t="s">
        <v>34</v>
      </c>
      <c r="O12" s="14"/>
      <c r="P12" s="15"/>
      <c r="R12" s="3"/>
      <c r="S12" s="3"/>
    </row>
    <row r="13" spans="1:23" ht="16.5" x14ac:dyDescent="0.3">
      <c r="A13" s="77">
        <v>12</v>
      </c>
      <c r="B13" s="26">
        <v>601</v>
      </c>
      <c r="C13" s="78">
        <v>6</v>
      </c>
      <c r="D13" s="90" t="s">
        <v>13</v>
      </c>
      <c r="E13" s="88">
        <v>416</v>
      </c>
      <c r="F13" s="88">
        <v>67</v>
      </c>
      <c r="G13" s="88">
        <f t="shared" si="0"/>
        <v>483</v>
      </c>
      <c r="H13" s="78">
        <f t="shared" si="1"/>
        <v>531.30000000000007</v>
      </c>
      <c r="I13" s="77">
        <v>14000</v>
      </c>
      <c r="J13" s="91">
        <f t="shared" si="2"/>
        <v>6762000</v>
      </c>
      <c r="K13" s="92">
        <f t="shared" si="3"/>
        <v>7911540</v>
      </c>
      <c r="L13" s="93">
        <f t="shared" si="4"/>
        <v>16500</v>
      </c>
      <c r="M13" s="94">
        <f t="shared" si="5"/>
        <v>1381380.0000000002</v>
      </c>
      <c r="N13" s="89" t="s">
        <v>34</v>
      </c>
      <c r="O13" s="14"/>
      <c r="P13" s="15"/>
      <c r="R13" s="3"/>
      <c r="S13" s="3"/>
    </row>
    <row r="14" spans="1:23" ht="16.5" x14ac:dyDescent="0.3">
      <c r="A14" s="77">
        <v>13</v>
      </c>
      <c r="B14" s="26">
        <v>602</v>
      </c>
      <c r="C14" s="78">
        <v>6</v>
      </c>
      <c r="D14" s="90" t="s">
        <v>20</v>
      </c>
      <c r="E14" s="88">
        <v>307</v>
      </c>
      <c r="F14" s="88">
        <v>69</v>
      </c>
      <c r="G14" s="88">
        <f t="shared" si="0"/>
        <v>376</v>
      </c>
      <c r="H14" s="78">
        <f t="shared" si="1"/>
        <v>413.6</v>
      </c>
      <c r="I14" s="77">
        <v>14000</v>
      </c>
      <c r="J14" s="91">
        <f t="shared" si="2"/>
        <v>5264000</v>
      </c>
      <c r="K14" s="92">
        <f t="shared" si="3"/>
        <v>6158880</v>
      </c>
      <c r="L14" s="93">
        <f t="shared" si="4"/>
        <v>13000</v>
      </c>
      <c r="M14" s="94">
        <f t="shared" si="5"/>
        <v>1075360</v>
      </c>
      <c r="N14" s="89" t="s">
        <v>34</v>
      </c>
      <c r="O14" s="14"/>
      <c r="P14" s="15"/>
      <c r="R14" s="3"/>
      <c r="S14" s="3"/>
    </row>
    <row r="15" spans="1:23" ht="16.5" x14ac:dyDescent="0.3">
      <c r="A15" s="77">
        <v>14</v>
      </c>
      <c r="B15" s="26">
        <v>603</v>
      </c>
      <c r="C15" s="78">
        <v>6</v>
      </c>
      <c r="D15" s="90" t="s">
        <v>20</v>
      </c>
      <c r="E15" s="88">
        <v>368</v>
      </c>
      <c r="F15" s="88">
        <v>64</v>
      </c>
      <c r="G15" s="88">
        <f t="shared" si="0"/>
        <v>432</v>
      </c>
      <c r="H15" s="78">
        <f t="shared" si="1"/>
        <v>475.20000000000005</v>
      </c>
      <c r="I15" s="77">
        <v>14000</v>
      </c>
      <c r="J15" s="91">
        <f t="shared" si="2"/>
        <v>6048000</v>
      </c>
      <c r="K15" s="92">
        <f t="shared" si="3"/>
        <v>7076160</v>
      </c>
      <c r="L15" s="93">
        <f t="shared" si="4"/>
        <v>14500</v>
      </c>
      <c r="M15" s="94">
        <f t="shared" si="5"/>
        <v>1235520.0000000002</v>
      </c>
      <c r="N15" s="89" t="s">
        <v>34</v>
      </c>
      <c r="O15" s="14"/>
      <c r="P15" s="15"/>
      <c r="R15" s="3"/>
      <c r="S15" s="3"/>
    </row>
    <row r="16" spans="1:23" s="56" customFormat="1" ht="16.5" x14ac:dyDescent="0.3">
      <c r="A16" s="77">
        <v>15</v>
      </c>
      <c r="B16" s="26">
        <v>701</v>
      </c>
      <c r="C16" s="78">
        <v>7</v>
      </c>
      <c r="D16" s="90" t="s">
        <v>13</v>
      </c>
      <c r="E16" s="88">
        <v>416</v>
      </c>
      <c r="F16" s="88">
        <v>67</v>
      </c>
      <c r="G16" s="88">
        <f t="shared" si="0"/>
        <v>483</v>
      </c>
      <c r="H16" s="78">
        <f t="shared" si="1"/>
        <v>531.30000000000007</v>
      </c>
      <c r="I16" s="77">
        <v>14000</v>
      </c>
      <c r="J16" s="91">
        <f t="shared" si="2"/>
        <v>6762000</v>
      </c>
      <c r="K16" s="92">
        <f t="shared" si="3"/>
        <v>7911540</v>
      </c>
      <c r="L16" s="93">
        <f t="shared" si="4"/>
        <v>16500</v>
      </c>
      <c r="M16" s="94">
        <f t="shared" si="5"/>
        <v>1381380.0000000002</v>
      </c>
      <c r="N16" s="89" t="s">
        <v>34</v>
      </c>
      <c r="O16" s="57"/>
      <c r="P16" s="58"/>
      <c r="R16" s="11"/>
      <c r="S16" s="11"/>
    </row>
    <row r="17" spans="1:22" ht="16.5" x14ac:dyDescent="0.3">
      <c r="A17" s="77">
        <v>16</v>
      </c>
      <c r="B17" s="25">
        <v>702</v>
      </c>
      <c r="C17" s="25">
        <v>7</v>
      </c>
      <c r="D17" s="90" t="s">
        <v>20</v>
      </c>
      <c r="E17" s="88">
        <v>307</v>
      </c>
      <c r="F17" s="88">
        <v>69</v>
      </c>
      <c r="G17" s="88">
        <f t="shared" si="0"/>
        <v>376</v>
      </c>
      <c r="H17" s="78">
        <f t="shared" si="1"/>
        <v>413.6</v>
      </c>
      <c r="I17" s="77">
        <v>14000</v>
      </c>
      <c r="J17" s="91">
        <f t="shared" si="2"/>
        <v>5264000</v>
      </c>
      <c r="K17" s="92">
        <f t="shared" si="3"/>
        <v>6158880</v>
      </c>
      <c r="L17" s="93">
        <f t="shared" si="4"/>
        <v>13000</v>
      </c>
      <c r="M17" s="94">
        <f t="shared" si="5"/>
        <v>1075360</v>
      </c>
      <c r="N17" s="89" t="s">
        <v>34</v>
      </c>
      <c r="P17" s="16"/>
      <c r="S17" s="17"/>
    </row>
    <row r="18" spans="1:22" ht="15.75" customHeight="1" x14ac:dyDescent="0.3">
      <c r="A18" s="77">
        <v>17</v>
      </c>
      <c r="B18" s="25">
        <v>703</v>
      </c>
      <c r="C18" s="25">
        <v>7</v>
      </c>
      <c r="D18" s="90" t="s">
        <v>20</v>
      </c>
      <c r="E18" s="88">
        <v>368</v>
      </c>
      <c r="F18" s="88">
        <v>64</v>
      </c>
      <c r="G18" s="88">
        <f t="shared" si="0"/>
        <v>432</v>
      </c>
      <c r="H18" s="78">
        <f t="shared" si="1"/>
        <v>475.20000000000005</v>
      </c>
      <c r="I18" s="77">
        <v>14000</v>
      </c>
      <c r="J18" s="91">
        <f t="shared" si="2"/>
        <v>6048000</v>
      </c>
      <c r="K18" s="92">
        <f t="shared" si="3"/>
        <v>7076160</v>
      </c>
      <c r="L18" s="93">
        <f t="shared" si="4"/>
        <v>14500</v>
      </c>
      <c r="M18" s="94">
        <f t="shared" si="5"/>
        <v>1235520.0000000002</v>
      </c>
      <c r="N18" s="89" t="s">
        <v>34</v>
      </c>
      <c r="P18" s="16"/>
      <c r="S18" s="17"/>
    </row>
    <row r="19" spans="1:22" ht="15.75" customHeight="1" x14ac:dyDescent="0.3">
      <c r="A19" s="77">
        <v>18</v>
      </c>
      <c r="B19" s="25">
        <v>704</v>
      </c>
      <c r="C19" s="25">
        <v>7</v>
      </c>
      <c r="D19" s="90" t="s">
        <v>20</v>
      </c>
      <c r="E19" s="88">
        <v>304</v>
      </c>
      <c r="F19" s="88">
        <v>69</v>
      </c>
      <c r="G19" s="88">
        <f t="shared" si="0"/>
        <v>373</v>
      </c>
      <c r="H19" s="78">
        <f t="shared" si="1"/>
        <v>410.3</v>
      </c>
      <c r="I19" s="77">
        <v>14000</v>
      </c>
      <c r="J19" s="91">
        <f t="shared" si="2"/>
        <v>5222000</v>
      </c>
      <c r="K19" s="92">
        <f t="shared" si="3"/>
        <v>6109740</v>
      </c>
      <c r="L19" s="93">
        <f t="shared" si="4"/>
        <v>12500</v>
      </c>
      <c r="M19" s="94">
        <f t="shared" si="5"/>
        <v>1066780</v>
      </c>
      <c r="N19" s="89" t="s">
        <v>34</v>
      </c>
      <c r="P19" s="16"/>
      <c r="S19" s="17"/>
    </row>
    <row r="20" spans="1:22" ht="15.75" customHeight="1" x14ac:dyDescent="0.3">
      <c r="A20" s="77">
        <v>19</v>
      </c>
      <c r="B20" s="25">
        <v>705</v>
      </c>
      <c r="C20" s="25">
        <v>7</v>
      </c>
      <c r="D20" s="90" t="s">
        <v>13</v>
      </c>
      <c r="E20" s="88">
        <v>416</v>
      </c>
      <c r="F20" s="88">
        <v>67</v>
      </c>
      <c r="G20" s="88">
        <f t="shared" si="0"/>
        <v>483</v>
      </c>
      <c r="H20" s="78">
        <f t="shared" si="1"/>
        <v>531.30000000000007</v>
      </c>
      <c r="I20" s="77">
        <v>14000</v>
      </c>
      <c r="J20" s="91">
        <f t="shared" si="2"/>
        <v>6762000</v>
      </c>
      <c r="K20" s="92">
        <f t="shared" si="3"/>
        <v>7911540</v>
      </c>
      <c r="L20" s="93">
        <f t="shared" si="4"/>
        <v>16500</v>
      </c>
      <c r="M20" s="94">
        <f t="shared" si="5"/>
        <v>1381380.0000000002</v>
      </c>
      <c r="N20" s="89" t="s">
        <v>34</v>
      </c>
      <c r="P20" s="16"/>
      <c r="S20" s="17"/>
    </row>
    <row r="21" spans="1:22" ht="16.5" x14ac:dyDescent="0.3">
      <c r="A21" s="109" t="s">
        <v>3</v>
      </c>
      <c r="B21" s="109"/>
      <c r="C21" s="109"/>
      <c r="D21" s="109"/>
      <c r="E21" s="95">
        <f>SUM(E2:E20)</f>
        <v>6804</v>
      </c>
      <c r="F21" s="95">
        <f>SUM(F2:F20)</f>
        <v>1003</v>
      </c>
      <c r="G21" s="95">
        <f>SUM(G2:G20)</f>
        <v>7807</v>
      </c>
      <c r="H21" s="95">
        <f>SUM(H2:H20)</f>
        <v>8587.7000000000007</v>
      </c>
      <c r="I21" s="77"/>
      <c r="J21" s="96">
        <f t="shared" ref="J21:M21" si="6">SUM(J2:J20)</f>
        <v>109298000</v>
      </c>
      <c r="K21" s="96">
        <f t="shared" si="6"/>
        <v>127878660</v>
      </c>
      <c r="L21" s="97"/>
      <c r="M21" s="98">
        <f t="shared" si="6"/>
        <v>22328020</v>
      </c>
      <c r="N21" s="89"/>
      <c r="R21" s="2"/>
      <c r="U21" s="4"/>
      <c r="V21" s="4"/>
    </row>
    <row r="22" spans="1:22" ht="16.5" x14ac:dyDescent="0.3">
      <c r="A22" s="79"/>
      <c r="B22" s="34"/>
      <c r="C22" s="80"/>
      <c r="D22" s="52"/>
      <c r="E22" s="52"/>
      <c r="F22" s="52"/>
      <c r="G22" s="52"/>
      <c r="H22" s="80"/>
      <c r="I22" s="79"/>
      <c r="J22" s="99"/>
      <c r="K22" s="100"/>
      <c r="L22" s="101"/>
      <c r="M22" s="102"/>
      <c r="N22" s="4"/>
      <c r="R22" s="2"/>
    </row>
    <row r="23" spans="1:22" ht="16.5" x14ac:dyDescent="0.3">
      <c r="A23" s="79"/>
      <c r="B23" s="34"/>
      <c r="C23" s="80"/>
      <c r="D23" s="52"/>
      <c r="E23" s="52"/>
      <c r="F23" s="52"/>
      <c r="G23" s="52"/>
      <c r="H23" s="80"/>
      <c r="I23" s="79"/>
      <c r="J23" s="99"/>
      <c r="K23" s="100"/>
      <c r="L23" s="101"/>
      <c r="M23" s="102"/>
      <c r="N23" s="4"/>
      <c r="R23" s="2"/>
    </row>
    <row r="24" spans="1:22" ht="16.5" x14ac:dyDescent="0.3">
      <c r="A24" s="79"/>
      <c r="B24" s="34"/>
      <c r="C24" s="80"/>
      <c r="D24" s="52"/>
      <c r="E24" s="52"/>
      <c r="F24" s="52"/>
      <c r="G24" s="52"/>
      <c r="H24" s="80"/>
      <c r="I24" s="79"/>
      <c r="J24" s="99"/>
      <c r="K24" s="100"/>
      <c r="L24" s="101"/>
      <c r="M24" s="102"/>
      <c r="N24" s="4"/>
      <c r="R24" s="2"/>
    </row>
    <row r="25" spans="1:22" ht="16.5" x14ac:dyDescent="0.3">
      <c r="A25" s="79"/>
      <c r="B25" s="34"/>
      <c r="C25" s="80"/>
      <c r="D25" s="52"/>
      <c r="E25" s="52"/>
      <c r="F25" s="52"/>
      <c r="G25" s="52"/>
      <c r="H25" s="80"/>
      <c r="I25" s="79"/>
      <c r="J25" s="99"/>
      <c r="K25" s="100"/>
      <c r="L25" s="101"/>
      <c r="M25" s="102"/>
      <c r="N25" s="4"/>
      <c r="R25" s="2"/>
    </row>
    <row r="26" spans="1:22" ht="16.5" x14ac:dyDescent="0.3">
      <c r="A26" s="79"/>
      <c r="B26" s="34"/>
      <c r="C26" s="80"/>
      <c r="D26" s="52"/>
      <c r="E26" s="52"/>
      <c r="F26" s="52"/>
      <c r="G26" s="52"/>
      <c r="H26" s="80"/>
      <c r="I26" s="79"/>
      <c r="J26" s="99"/>
      <c r="K26" s="100"/>
      <c r="L26" s="101"/>
      <c r="M26" s="102"/>
      <c r="N26" s="4"/>
      <c r="R26" s="2"/>
    </row>
    <row r="27" spans="1:22" ht="16.5" x14ac:dyDescent="0.3">
      <c r="A27" s="79"/>
      <c r="B27" s="34"/>
      <c r="C27" s="80"/>
      <c r="D27" s="52"/>
      <c r="E27" s="52"/>
      <c r="F27" s="52"/>
      <c r="G27" s="52"/>
      <c r="H27" s="80"/>
      <c r="I27" s="79"/>
      <c r="J27" s="99"/>
      <c r="K27" s="100"/>
      <c r="L27" s="101"/>
      <c r="M27" s="102"/>
      <c r="N27" s="4"/>
      <c r="R27" s="2"/>
    </row>
    <row r="28" spans="1:22" ht="16.5" x14ac:dyDescent="0.3">
      <c r="A28" s="79"/>
      <c r="B28" s="34"/>
      <c r="C28" s="80"/>
      <c r="D28" s="52"/>
      <c r="E28" s="52"/>
      <c r="F28" s="52"/>
      <c r="G28" s="52"/>
      <c r="H28" s="80"/>
      <c r="I28" s="79"/>
      <c r="J28" s="99"/>
      <c r="K28" s="100"/>
      <c r="L28" s="101"/>
      <c r="M28" s="102"/>
      <c r="N28" s="4"/>
      <c r="R28" s="2"/>
    </row>
    <row r="29" spans="1:22" ht="16.5" x14ac:dyDescent="0.3">
      <c r="A29" s="79"/>
      <c r="B29" s="34"/>
      <c r="C29" s="80"/>
      <c r="D29" s="52"/>
      <c r="E29" s="52"/>
      <c r="F29" s="52"/>
      <c r="G29" s="52"/>
      <c r="H29" s="80"/>
      <c r="I29" s="79"/>
      <c r="J29" s="99"/>
      <c r="K29" s="100"/>
      <c r="L29" s="101"/>
      <c r="M29" s="102"/>
      <c r="N29" s="4"/>
      <c r="R29" s="2"/>
    </row>
    <row r="30" spans="1:22" ht="16.5" x14ac:dyDescent="0.3">
      <c r="A30" s="79"/>
      <c r="B30" s="34"/>
      <c r="C30" s="80"/>
      <c r="D30" s="52"/>
      <c r="E30" s="52"/>
      <c r="F30" s="52"/>
      <c r="G30" s="52"/>
      <c r="H30" s="80"/>
      <c r="I30" s="79"/>
      <c r="J30" s="99"/>
      <c r="K30" s="100"/>
      <c r="L30" s="101"/>
      <c r="M30" s="102"/>
      <c r="N30" s="4"/>
      <c r="R30" s="2"/>
    </row>
    <row r="31" spans="1:22" ht="16.5" x14ac:dyDescent="0.3">
      <c r="A31" s="79"/>
      <c r="B31" s="34"/>
      <c r="C31" s="80"/>
      <c r="D31" s="52"/>
      <c r="E31" s="52"/>
      <c r="F31" s="52"/>
      <c r="G31" s="52"/>
      <c r="H31" s="80"/>
      <c r="I31" s="79"/>
      <c r="J31" s="99"/>
      <c r="K31" s="100"/>
      <c r="L31" s="101"/>
      <c r="M31" s="102"/>
      <c r="N31" s="4"/>
      <c r="O31" s="7"/>
      <c r="P31" s="7"/>
      <c r="R31" s="2"/>
    </row>
    <row r="32" spans="1:22" ht="16.5" x14ac:dyDescent="0.3">
      <c r="A32" s="79"/>
      <c r="B32" s="34"/>
      <c r="C32" s="80"/>
      <c r="D32" s="52"/>
      <c r="E32" s="52"/>
      <c r="F32" s="52"/>
      <c r="G32" s="52"/>
      <c r="H32" s="80"/>
      <c r="I32" s="79"/>
      <c r="J32" s="99"/>
      <c r="K32" s="100"/>
      <c r="L32" s="101"/>
      <c r="M32" s="102"/>
      <c r="N32" s="4"/>
      <c r="O32" s="7"/>
      <c r="P32" s="7"/>
      <c r="R32" s="2"/>
    </row>
    <row r="33" spans="1:18" ht="16.5" x14ac:dyDescent="0.3">
      <c r="A33" s="79"/>
      <c r="B33" s="34"/>
      <c r="C33" s="80"/>
      <c r="D33" s="52"/>
      <c r="E33" s="52"/>
      <c r="F33" s="52"/>
      <c r="G33" s="52"/>
      <c r="H33" s="80"/>
      <c r="I33" s="79"/>
      <c r="J33" s="99"/>
      <c r="K33" s="100"/>
      <c r="L33" s="101"/>
      <c r="M33" s="102"/>
      <c r="N33" s="4"/>
      <c r="O33" s="7"/>
      <c r="P33" s="7"/>
      <c r="R33" s="2"/>
    </row>
    <row r="34" spans="1:18" ht="16.5" x14ac:dyDescent="0.3">
      <c r="A34" s="79"/>
      <c r="B34" s="34"/>
      <c r="C34" s="80"/>
      <c r="D34" s="52"/>
      <c r="E34" s="52"/>
      <c r="F34" s="52"/>
      <c r="G34" s="52"/>
      <c r="H34" s="80"/>
      <c r="I34" s="79"/>
      <c r="J34" s="99"/>
      <c r="K34" s="100"/>
      <c r="L34" s="101"/>
      <c r="M34" s="102"/>
      <c r="N34" s="4"/>
      <c r="O34" s="7"/>
      <c r="P34" s="7"/>
      <c r="R34" s="2"/>
    </row>
    <row r="35" spans="1:18" x14ac:dyDescent="0.25">
      <c r="A35" s="79"/>
      <c r="B35" s="34"/>
      <c r="C35" s="80"/>
      <c r="D35" s="52"/>
      <c r="E35" s="52"/>
      <c r="F35" s="52"/>
      <c r="G35" s="52"/>
      <c r="H35" s="80"/>
      <c r="I35" s="79"/>
      <c r="J35" s="99"/>
      <c r="K35" s="100"/>
      <c r="L35" s="101"/>
      <c r="M35" s="102"/>
    </row>
    <row r="36" spans="1:18" x14ac:dyDescent="0.25">
      <c r="A36" s="79"/>
      <c r="B36" s="34"/>
      <c r="C36" s="80"/>
      <c r="D36" s="52"/>
      <c r="E36" s="52"/>
      <c r="F36" s="52"/>
      <c r="G36" s="52"/>
      <c r="H36" s="80"/>
      <c r="I36" s="79"/>
      <c r="J36" s="99"/>
      <c r="K36" s="100"/>
      <c r="L36" s="101"/>
      <c r="M36" s="102"/>
    </row>
    <row r="37" spans="1:18" x14ac:dyDescent="0.25">
      <c r="A37" s="79"/>
      <c r="B37" s="34"/>
      <c r="C37" s="80"/>
      <c r="D37" s="52"/>
      <c r="E37" s="52"/>
      <c r="F37" s="52"/>
      <c r="G37" s="52"/>
      <c r="H37" s="80"/>
      <c r="I37" s="79"/>
      <c r="J37" s="99"/>
      <c r="K37" s="100"/>
      <c r="L37" s="101"/>
      <c r="M37" s="102"/>
    </row>
    <row r="38" spans="1:18" x14ac:dyDescent="0.25">
      <c r="A38" s="79"/>
      <c r="B38" s="34"/>
      <c r="C38" s="80"/>
      <c r="D38" s="52"/>
      <c r="E38" s="52"/>
      <c r="F38" s="52"/>
      <c r="G38" s="52"/>
      <c r="H38" s="80"/>
      <c r="I38" s="79"/>
      <c r="J38" s="99"/>
      <c r="K38" s="100"/>
      <c r="L38" s="101"/>
      <c r="M38" s="102"/>
    </row>
    <row r="39" spans="1:18" x14ac:dyDescent="0.25">
      <c r="A39" s="79"/>
      <c r="B39" s="34"/>
      <c r="C39" s="80"/>
      <c r="D39" s="52"/>
      <c r="E39" s="52"/>
      <c r="F39" s="52"/>
      <c r="G39" s="52"/>
      <c r="H39" s="80"/>
      <c r="I39" s="79"/>
      <c r="J39" s="99"/>
      <c r="K39" s="100"/>
      <c r="L39" s="101"/>
      <c r="M39" s="102"/>
    </row>
    <row r="40" spans="1:18" x14ac:dyDescent="0.25">
      <c r="A40" s="79"/>
      <c r="B40" s="34"/>
      <c r="C40" s="80"/>
      <c r="D40" s="52"/>
      <c r="E40" s="52"/>
      <c r="F40" s="52"/>
      <c r="G40" s="52"/>
      <c r="H40" s="80"/>
      <c r="I40" s="79"/>
      <c r="J40" s="99"/>
      <c r="K40" s="100"/>
      <c r="L40" s="101"/>
      <c r="M40" s="102"/>
    </row>
    <row r="41" spans="1:18" x14ac:dyDescent="0.25">
      <c r="A41" s="79"/>
      <c r="B41" s="34"/>
      <c r="C41" s="80"/>
      <c r="D41" s="52"/>
      <c r="E41" s="52"/>
      <c r="F41" s="52"/>
      <c r="G41" s="52"/>
      <c r="H41" s="80"/>
      <c r="I41" s="79"/>
      <c r="J41" s="99"/>
      <c r="K41" s="100"/>
      <c r="L41" s="101"/>
      <c r="M41" s="102"/>
    </row>
    <row r="42" spans="1:18" x14ac:dyDescent="0.25">
      <c r="A42" s="79"/>
      <c r="B42" s="34"/>
      <c r="C42" s="80"/>
      <c r="D42" s="52"/>
      <c r="E42" s="52"/>
      <c r="F42" s="52"/>
      <c r="G42" s="52"/>
      <c r="H42" s="80"/>
      <c r="I42" s="79"/>
      <c r="J42" s="99"/>
      <c r="K42" s="100"/>
      <c r="L42" s="101"/>
      <c r="M42" s="102"/>
    </row>
    <row r="43" spans="1:18" x14ac:dyDescent="0.25">
      <c r="A43" s="79"/>
      <c r="B43" s="34"/>
      <c r="C43" s="80"/>
      <c r="D43" s="52"/>
      <c r="E43" s="52"/>
      <c r="F43" s="52"/>
      <c r="G43" s="52"/>
      <c r="H43" s="80"/>
      <c r="I43" s="79"/>
      <c r="J43" s="99"/>
      <c r="K43" s="100"/>
      <c r="L43" s="101"/>
      <c r="M43" s="102"/>
    </row>
    <row r="44" spans="1:18" x14ac:dyDescent="0.25">
      <c r="A44" s="81"/>
      <c r="B44" s="82"/>
      <c r="C44" s="81"/>
      <c r="D44" s="53"/>
      <c r="E44" s="32"/>
      <c r="F44" s="32"/>
      <c r="G44" s="32"/>
      <c r="H44" s="103"/>
      <c r="I44" s="103"/>
      <c r="J44" s="104"/>
      <c r="K44" s="104"/>
      <c r="L44" s="101"/>
      <c r="M44" s="105"/>
    </row>
    <row r="53" spans="1:23" s="54" customFormat="1" x14ac:dyDescent="0.25">
      <c r="A53" s="7"/>
      <c r="B53" s="34"/>
      <c r="C53" s="34"/>
      <c r="E53" s="55"/>
      <c r="F53" s="55"/>
      <c r="G53" s="55"/>
      <c r="H53" s="106"/>
      <c r="I53" s="106"/>
      <c r="J53" s="106"/>
      <c r="K53" s="106"/>
      <c r="L53" s="107"/>
      <c r="M53" s="106"/>
      <c r="N53"/>
      <c r="O53"/>
      <c r="P53"/>
      <c r="Q53"/>
      <c r="R53" s="1"/>
      <c r="S53"/>
      <c r="T53"/>
      <c r="U53"/>
      <c r="V53"/>
      <c r="W53"/>
    </row>
    <row r="54" spans="1:23" s="54" customFormat="1" x14ac:dyDescent="0.25">
      <c r="A54" s="7"/>
      <c r="B54" s="34"/>
      <c r="C54" s="34"/>
      <c r="E54" s="55"/>
      <c r="F54" s="55"/>
      <c r="G54" s="55"/>
      <c r="H54" s="106"/>
      <c r="I54" s="106"/>
      <c r="J54" s="106"/>
      <c r="K54" s="106"/>
      <c r="L54" s="107"/>
      <c r="M54" s="106"/>
      <c r="N54"/>
      <c r="O54"/>
      <c r="P54"/>
      <c r="Q54"/>
      <c r="R54" s="1"/>
      <c r="S54"/>
      <c r="T54"/>
      <c r="U54"/>
      <c r="V54"/>
      <c r="W54"/>
    </row>
    <row r="55" spans="1:23" s="54" customFormat="1" x14ac:dyDescent="0.25">
      <c r="A55" s="7"/>
      <c r="B55" s="34"/>
      <c r="C55" s="34"/>
      <c r="E55" s="55"/>
      <c r="F55" s="55"/>
      <c r="G55" s="55"/>
      <c r="H55" s="106"/>
      <c r="I55" s="106"/>
      <c r="J55" s="106"/>
      <c r="K55" s="106"/>
      <c r="L55" s="107"/>
      <c r="M55" s="106"/>
      <c r="N55"/>
      <c r="O55"/>
      <c r="P55"/>
      <c r="Q55"/>
      <c r="R55" s="1"/>
      <c r="S55"/>
      <c r="T55"/>
      <c r="U55"/>
      <c r="V55"/>
      <c r="W55"/>
    </row>
    <row r="56" spans="1:23" s="54" customFormat="1" x14ac:dyDescent="0.25">
      <c r="A56" s="7"/>
      <c r="B56" s="34"/>
      <c r="C56" s="34"/>
      <c r="E56" s="55"/>
      <c r="F56" s="55"/>
      <c r="G56" s="55"/>
      <c r="H56" s="106"/>
      <c r="I56" s="106"/>
      <c r="J56" s="106"/>
      <c r="K56" s="106"/>
      <c r="L56" s="107"/>
      <c r="M56" s="106"/>
      <c r="N56"/>
      <c r="O56"/>
      <c r="P56"/>
      <c r="Q56"/>
      <c r="R56" s="1"/>
      <c r="S56"/>
      <c r="T56"/>
      <c r="U56"/>
      <c r="V56"/>
      <c r="W56"/>
    </row>
    <row r="57" spans="1:23" s="54" customFormat="1" x14ac:dyDescent="0.25">
      <c r="A57" s="7"/>
      <c r="B57" s="34"/>
      <c r="C57" s="34"/>
      <c r="E57" s="55"/>
      <c r="F57" s="55"/>
      <c r="G57" s="55"/>
      <c r="H57" s="106"/>
      <c r="I57" s="106"/>
      <c r="J57" s="106"/>
      <c r="K57" s="106"/>
      <c r="L57" s="107"/>
      <c r="M57" s="106"/>
      <c r="N57"/>
      <c r="O57"/>
      <c r="P57"/>
      <c r="Q57"/>
      <c r="R57" s="1"/>
      <c r="S57"/>
      <c r="T57"/>
      <c r="U57"/>
      <c r="V57"/>
      <c r="W57"/>
    </row>
    <row r="58" spans="1:23" s="54" customFormat="1" x14ac:dyDescent="0.25">
      <c r="A58" s="7"/>
      <c r="B58" s="34"/>
      <c r="C58" s="34"/>
      <c r="E58" s="55"/>
      <c r="F58" s="55"/>
      <c r="G58" s="55"/>
      <c r="H58" s="106"/>
      <c r="I58" s="106"/>
      <c r="J58" s="106"/>
      <c r="K58" s="106"/>
      <c r="L58" s="107"/>
      <c r="M58" s="106"/>
      <c r="N58"/>
      <c r="O58"/>
      <c r="P58"/>
      <c r="Q58"/>
      <c r="R58" s="1"/>
      <c r="S58"/>
      <c r="T58"/>
      <c r="U58"/>
      <c r="V58"/>
      <c r="W58"/>
    </row>
    <row r="59" spans="1:23" s="54" customFormat="1" x14ac:dyDescent="0.25">
      <c r="A59" s="7"/>
      <c r="B59" s="34"/>
      <c r="C59" s="34"/>
      <c r="E59" s="55"/>
      <c r="F59" s="55"/>
      <c r="G59" s="55"/>
      <c r="H59" s="106"/>
      <c r="I59" s="106"/>
      <c r="J59" s="106"/>
      <c r="K59" s="106"/>
      <c r="L59" s="107"/>
      <c r="M59" s="106"/>
      <c r="N59"/>
      <c r="O59"/>
      <c r="P59"/>
      <c r="Q59"/>
      <c r="R59" s="1"/>
      <c r="S59"/>
      <c r="T59"/>
      <c r="U59"/>
      <c r="V59"/>
      <c r="W59"/>
    </row>
    <row r="60" spans="1:23" s="54" customFormat="1" x14ac:dyDescent="0.25">
      <c r="A60" s="7"/>
      <c r="B60" s="34"/>
      <c r="C60" s="34"/>
      <c r="E60" s="55"/>
      <c r="F60" s="55"/>
      <c r="G60" s="55"/>
      <c r="H60" s="106"/>
      <c r="I60" s="106"/>
      <c r="J60" s="106"/>
      <c r="K60" s="106"/>
      <c r="L60" s="107"/>
      <c r="M60" s="106"/>
      <c r="N60"/>
      <c r="O60"/>
      <c r="P60"/>
      <c r="Q60"/>
      <c r="R60" s="1"/>
      <c r="S60"/>
      <c r="T60"/>
      <c r="U60"/>
      <c r="V60"/>
      <c r="W60"/>
    </row>
    <row r="61" spans="1:23" s="54" customFormat="1" x14ac:dyDescent="0.25">
      <c r="A61" s="7"/>
      <c r="B61" s="34"/>
      <c r="C61" s="34"/>
      <c r="E61" s="55"/>
      <c r="F61" s="55"/>
      <c r="G61" s="55"/>
      <c r="H61" s="106"/>
      <c r="I61" s="106"/>
      <c r="J61" s="106"/>
      <c r="K61" s="106"/>
      <c r="L61" s="107"/>
      <c r="M61" s="106"/>
      <c r="N61"/>
      <c r="O61"/>
      <c r="P61"/>
      <c r="Q61"/>
      <c r="R61" s="1"/>
      <c r="S61"/>
      <c r="T61"/>
      <c r="U61"/>
      <c r="V61"/>
      <c r="W61"/>
    </row>
    <row r="62" spans="1:23" s="54" customFormat="1" x14ac:dyDescent="0.25">
      <c r="A62" s="7"/>
      <c r="B62" s="34"/>
      <c r="C62" s="34"/>
      <c r="E62" s="55"/>
      <c r="F62" s="55"/>
      <c r="G62" s="55"/>
      <c r="H62" s="106"/>
      <c r="I62" s="106"/>
      <c r="J62" s="106"/>
      <c r="K62" s="106"/>
      <c r="L62" s="107"/>
      <c r="M62" s="106"/>
      <c r="N62"/>
      <c r="O62"/>
      <c r="P62"/>
      <c r="Q62"/>
      <c r="R62" s="1"/>
      <c r="S62"/>
      <c r="T62"/>
      <c r="U62"/>
      <c r="V62"/>
      <c r="W62"/>
    </row>
    <row r="63" spans="1:23" s="54" customFormat="1" x14ac:dyDescent="0.25">
      <c r="A63" s="7"/>
      <c r="B63" s="34"/>
      <c r="C63" s="34"/>
      <c r="E63" s="55"/>
      <c r="F63" s="55"/>
      <c r="G63" s="55"/>
      <c r="H63" s="106"/>
      <c r="I63" s="106"/>
      <c r="J63" s="106"/>
      <c r="K63" s="106"/>
      <c r="L63" s="107"/>
      <c r="M63" s="106"/>
      <c r="N63"/>
      <c r="O63"/>
      <c r="P63"/>
      <c r="Q63"/>
      <c r="R63" s="1"/>
      <c r="S63"/>
      <c r="T63"/>
      <c r="U63"/>
      <c r="V63"/>
      <c r="W63"/>
    </row>
    <row r="64" spans="1:23" s="54" customFormat="1" x14ac:dyDescent="0.25">
      <c r="A64" s="7"/>
      <c r="B64" s="34"/>
      <c r="C64" s="34"/>
      <c r="E64" s="55"/>
      <c r="F64" s="55"/>
      <c r="G64" s="55"/>
      <c r="H64" s="106"/>
      <c r="I64" s="106"/>
      <c r="J64" s="106"/>
      <c r="K64" s="106"/>
      <c r="L64" s="107"/>
      <c r="M64" s="106"/>
      <c r="N64"/>
      <c r="O64"/>
      <c r="P64"/>
      <c r="Q64"/>
      <c r="R64" s="1"/>
      <c r="S64"/>
      <c r="T64"/>
      <c r="U64"/>
      <c r="V64"/>
      <c r="W64"/>
    </row>
    <row r="65" spans="1:23" s="54" customFormat="1" x14ac:dyDescent="0.25">
      <c r="A65" s="7"/>
      <c r="B65" s="34"/>
      <c r="C65" s="34"/>
      <c r="E65" s="55"/>
      <c r="F65" s="55"/>
      <c r="G65" s="55"/>
      <c r="H65" s="106"/>
      <c r="I65" s="106"/>
      <c r="J65" s="106"/>
      <c r="K65" s="106"/>
      <c r="L65" s="107"/>
      <c r="M65" s="106"/>
      <c r="N65"/>
      <c r="O65"/>
      <c r="P65"/>
      <c r="Q65"/>
      <c r="R65" s="1"/>
      <c r="S65"/>
      <c r="T65"/>
      <c r="U65"/>
      <c r="V65"/>
      <c r="W65"/>
    </row>
    <row r="66" spans="1:23" s="54" customFormat="1" x14ac:dyDescent="0.25">
      <c r="A66" s="7"/>
      <c r="B66" s="34"/>
      <c r="C66" s="34"/>
      <c r="E66" s="55"/>
      <c r="F66" s="55"/>
      <c r="G66" s="55"/>
      <c r="H66" s="106"/>
      <c r="I66" s="106"/>
      <c r="J66" s="106"/>
      <c r="K66" s="106"/>
      <c r="L66" s="107"/>
      <c r="M66" s="106"/>
      <c r="N66"/>
      <c r="O66"/>
      <c r="P66"/>
      <c r="Q66"/>
      <c r="R66" s="1"/>
      <c r="S66"/>
      <c r="T66"/>
      <c r="U66"/>
      <c r="V66"/>
      <c r="W66"/>
    </row>
    <row r="67" spans="1:23" s="54" customFormat="1" x14ac:dyDescent="0.25">
      <c r="A67" s="7"/>
      <c r="B67" s="34"/>
      <c r="C67" s="34"/>
      <c r="E67" s="55"/>
      <c r="F67" s="55"/>
      <c r="G67" s="55"/>
      <c r="H67" s="106"/>
      <c r="I67" s="106"/>
      <c r="J67" s="106"/>
      <c r="K67" s="106"/>
      <c r="L67" s="107"/>
      <c r="M67" s="106"/>
      <c r="N67"/>
      <c r="O67"/>
      <c r="P67"/>
      <c r="Q67"/>
      <c r="R67" s="1"/>
      <c r="S67"/>
      <c r="T67"/>
      <c r="U67"/>
      <c r="V67"/>
      <c r="W67"/>
    </row>
  </sheetData>
  <mergeCells count="1">
    <mergeCell ref="A21:D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66BE-E04F-4883-A3F8-4063E924CC34}">
  <dimension ref="A1:W68"/>
  <sheetViews>
    <sheetView zoomScale="130" zoomScaleNormal="130" workbookViewId="0">
      <selection activeCell="G22" sqref="G22:H22"/>
    </sheetView>
  </sheetViews>
  <sheetFormatPr defaultRowHeight="15" x14ac:dyDescent="0.25"/>
  <cols>
    <col min="1" max="1" width="4" style="7" customWidth="1"/>
    <col min="2" max="3" width="5.140625" style="59" customWidth="1"/>
    <col min="4" max="4" width="6.42578125" style="54" customWidth="1"/>
    <col min="5" max="5" width="7.5703125" style="55" customWidth="1"/>
    <col min="6" max="6" width="7.28515625" style="55" customWidth="1"/>
    <col min="7" max="7" width="6.5703125" style="55" customWidth="1"/>
    <col min="8" max="8" width="6.5703125" style="106" customWidth="1"/>
    <col min="9" max="9" width="7.140625" style="106" customWidth="1"/>
    <col min="10" max="10" width="13.85546875" style="106" customWidth="1"/>
    <col min="11" max="11" width="13.42578125" style="106" customWidth="1"/>
    <col min="12" max="12" width="10.85546875" style="107" bestFit="1" customWidth="1"/>
    <col min="13" max="13" width="11.42578125" style="106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60" customHeight="1" thickBot="1" x14ac:dyDescent="0.3">
      <c r="A1" s="75" t="s">
        <v>1</v>
      </c>
      <c r="B1" s="75" t="s">
        <v>0</v>
      </c>
      <c r="C1" s="76" t="s">
        <v>2</v>
      </c>
      <c r="D1" s="76" t="s">
        <v>24</v>
      </c>
      <c r="E1" s="76" t="s">
        <v>25</v>
      </c>
      <c r="F1" s="76" t="s">
        <v>36</v>
      </c>
      <c r="G1" s="108" t="s">
        <v>31</v>
      </c>
      <c r="H1" s="76" t="s">
        <v>11</v>
      </c>
      <c r="I1" s="75" t="s">
        <v>32</v>
      </c>
      <c r="J1" s="84" t="s">
        <v>26</v>
      </c>
      <c r="K1" s="85" t="s">
        <v>27</v>
      </c>
      <c r="L1" s="86" t="s">
        <v>28</v>
      </c>
      <c r="M1" s="87" t="s">
        <v>29</v>
      </c>
      <c r="N1" s="5" t="s">
        <v>30</v>
      </c>
    </row>
    <row r="2" spans="1:23" ht="17.25" thickBot="1" x14ac:dyDescent="0.35">
      <c r="A2" s="77">
        <v>1</v>
      </c>
      <c r="B2" s="26">
        <v>101</v>
      </c>
      <c r="C2" s="78">
        <v>1</v>
      </c>
      <c r="D2" s="73" t="s">
        <v>13</v>
      </c>
      <c r="E2" s="88">
        <v>416</v>
      </c>
      <c r="F2" s="88">
        <v>67</v>
      </c>
      <c r="G2" s="88">
        <f t="shared" ref="G2:G21" si="0">E2+F2</f>
        <v>483</v>
      </c>
      <c r="H2" s="78">
        <f t="shared" ref="H2:H21" si="1">G2*1.1</f>
        <v>531.30000000000007</v>
      </c>
      <c r="I2" s="77">
        <v>14000</v>
      </c>
      <c r="J2" s="91">
        <v>0</v>
      </c>
      <c r="K2" s="92">
        <f t="shared" ref="K2:K21" si="2">ROUND(J2*1.17,0)</f>
        <v>0</v>
      </c>
      <c r="L2" s="93">
        <f t="shared" ref="L2:L21" si="3">MROUND((K2*0.025/12),500)</f>
        <v>0</v>
      </c>
      <c r="M2" s="94">
        <f t="shared" ref="M2:M21" si="4">H2*2600</f>
        <v>1381380.0000000002</v>
      </c>
      <c r="N2" s="89" t="s">
        <v>33</v>
      </c>
      <c r="O2" s="22"/>
      <c r="P2" s="3"/>
      <c r="R2" s="10"/>
      <c r="S2" s="3"/>
      <c r="T2" s="3"/>
      <c r="U2" s="6"/>
      <c r="W2" s="12"/>
    </row>
    <row r="3" spans="1:23" ht="17.25" thickBot="1" x14ac:dyDescent="0.35">
      <c r="A3" s="77">
        <v>2</v>
      </c>
      <c r="B3" s="26">
        <v>102</v>
      </c>
      <c r="C3" s="78">
        <v>1</v>
      </c>
      <c r="D3" s="73" t="s">
        <v>20</v>
      </c>
      <c r="E3" s="88">
        <v>307</v>
      </c>
      <c r="F3" s="88">
        <v>69</v>
      </c>
      <c r="G3" s="88">
        <f t="shared" si="0"/>
        <v>376</v>
      </c>
      <c r="H3" s="78">
        <f t="shared" si="1"/>
        <v>413.6</v>
      </c>
      <c r="I3" s="77">
        <v>14000</v>
      </c>
      <c r="J3" s="91">
        <v>0</v>
      </c>
      <c r="K3" s="92">
        <f t="shared" si="2"/>
        <v>0</v>
      </c>
      <c r="L3" s="93">
        <f t="shared" si="3"/>
        <v>0</v>
      </c>
      <c r="M3" s="94">
        <f t="shared" si="4"/>
        <v>1075360</v>
      </c>
      <c r="N3" s="89" t="s">
        <v>33</v>
      </c>
      <c r="P3" s="15"/>
      <c r="R3" s="10"/>
      <c r="S3" s="3"/>
      <c r="T3" s="11"/>
      <c r="U3" s="13"/>
      <c r="W3" s="12"/>
    </row>
    <row r="4" spans="1:23" ht="16.5" x14ac:dyDescent="0.3">
      <c r="A4" s="77">
        <v>3</v>
      </c>
      <c r="B4" s="26">
        <v>104</v>
      </c>
      <c r="C4" s="78">
        <v>1</v>
      </c>
      <c r="D4" s="73" t="s">
        <v>20</v>
      </c>
      <c r="E4" s="88">
        <v>304</v>
      </c>
      <c r="F4" s="88">
        <v>69</v>
      </c>
      <c r="G4" s="88">
        <f t="shared" si="0"/>
        <v>373</v>
      </c>
      <c r="H4" s="78">
        <f t="shared" si="1"/>
        <v>410.3</v>
      </c>
      <c r="I4" s="77">
        <v>14000</v>
      </c>
      <c r="J4" s="91">
        <v>0</v>
      </c>
      <c r="K4" s="92">
        <f t="shared" si="2"/>
        <v>0</v>
      </c>
      <c r="L4" s="93">
        <f t="shared" si="3"/>
        <v>0</v>
      </c>
      <c r="M4" s="94">
        <f t="shared" si="4"/>
        <v>1066780</v>
      </c>
      <c r="N4" s="89" t="s">
        <v>33</v>
      </c>
      <c r="P4" s="15"/>
      <c r="R4" s="10"/>
      <c r="S4" s="3"/>
      <c r="T4" s="11"/>
      <c r="U4" s="13"/>
      <c r="W4" s="65"/>
    </row>
    <row r="5" spans="1:23" ht="16.5" x14ac:dyDescent="0.3">
      <c r="A5" s="77">
        <v>4</v>
      </c>
      <c r="B5" s="26">
        <v>105</v>
      </c>
      <c r="C5" s="78">
        <v>1</v>
      </c>
      <c r="D5" s="73" t="s">
        <v>13</v>
      </c>
      <c r="E5" s="88">
        <v>416</v>
      </c>
      <c r="F5" s="88">
        <v>67</v>
      </c>
      <c r="G5" s="88">
        <f t="shared" si="0"/>
        <v>483</v>
      </c>
      <c r="H5" s="78">
        <f t="shared" si="1"/>
        <v>531.30000000000007</v>
      </c>
      <c r="I5" s="77">
        <v>14000</v>
      </c>
      <c r="J5" s="91">
        <v>0</v>
      </c>
      <c r="K5" s="92">
        <f t="shared" si="2"/>
        <v>0</v>
      </c>
      <c r="L5" s="93">
        <f t="shared" si="3"/>
        <v>0</v>
      </c>
      <c r="M5" s="94">
        <f t="shared" si="4"/>
        <v>1381380.0000000002</v>
      </c>
      <c r="N5" s="89" t="s">
        <v>33</v>
      </c>
      <c r="P5" s="15"/>
      <c r="R5" s="10"/>
      <c r="S5" s="3"/>
      <c r="T5" s="11"/>
      <c r="U5" s="13"/>
      <c r="W5" s="65"/>
    </row>
    <row r="6" spans="1:23" s="56" customFormat="1" ht="16.5" x14ac:dyDescent="0.3">
      <c r="A6" s="77">
        <v>5</v>
      </c>
      <c r="B6" s="26">
        <v>201</v>
      </c>
      <c r="C6" s="78">
        <v>2</v>
      </c>
      <c r="D6" s="90" t="s">
        <v>13</v>
      </c>
      <c r="E6" s="88">
        <v>416</v>
      </c>
      <c r="F6" s="88">
        <v>67</v>
      </c>
      <c r="G6" s="88">
        <f t="shared" si="0"/>
        <v>483</v>
      </c>
      <c r="H6" s="78">
        <f t="shared" si="1"/>
        <v>531.30000000000007</v>
      </c>
      <c r="I6" s="77">
        <v>14000</v>
      </c>
      <c r="J6" s="91">
        <v>0</v>
      </c>
      <c r="K6" s="92">
        <f t="shared" si="2"/>
        <v>0</v>
      </c>
      <c r="L6" s="93">
        <f t="shared" si="3"/>
        <v>0</v>
      </c>
      <c r="M6" s="94">
        <f t="shared" si="4"/>
        <v>1381380.0000000002</v>
      </c>
      <c r="N6" s="89" t="s">
        <v>33</v>
      </c>
      <c r="O6" s="57"/>
      <c r="P6" s="58"/>
      <c r="R6" s="11"/>
      <c r="S6" s="11"/>
    </row>
    <row r="7" spans="1:23" s="56" customFormat="1" ht="16.5" x14ac:dyDescent="0.3">
      <c r="A7" s="77">
        <v>6</v>
      </c>
      <c r="B7" s="26">
        <v>202</v>
      </c>
      <c r="C7" s="78">
        <v>2</v>
      </c>
      <c r="D7" s="90" t="s">
        <v>20</v>
      </c>
      <c r="E7" s="88">
        <v>307</v>
      </c>
      <c r="F7" s="88">
        <v>69</v>
      </c>
      <c r="G7" s="88">
        <f t="shared" si="0"/>
        <v>376</v>
      </c>
      <c r="H7" s="78">
        <f t="shared" si="1"/>
        <v>413.6</v>
      </c>
      <c r="I7" s="77">
        <v>14000</v>
      </c>
      <c r="J7" s="91">
        <v>0</v>
      </c>
      <c r="K7" s="92">
        <f t="shared" si="2"/>
        <v>0</v>
      </c>
      <c r="L7" s="93">
        <f t="shared" si="3"/>
        <v>0</v>
      </c>
      <c r="M7" s="94">
        <f t="shared" si="4"/>
        <v>1075360</v>
      </c>
      <c r="N7" s="89" t="s">
        <v>33</v>
      </c>
      <c r="O7" s="57"/>
      <c r="P7" s="58"/>
      <c r="R7" s="11"/>
      <c r="S7" s="11"/>
    </row>
    <row r="8" spans="1:23" ht="16.5" x14ac:dyDescent="0.3">
      <c r="A8" s="77">
        <v>7</v>
      </c>
      <c r="B8" s="26">
        <v>203</v>
      </c>
      <c r="C8" s="78">
        <v>2</v>
      </c>
      <c r="D8" s="90" t="s">
        <v>20</v>
      </c>
      <c r="E8" s="88">
        <v>368</v>
      </c>
      <c r="F8" s="88">
        <v>64</v>
      </c>
      <c r="G8" s="88">
        <f t="shared" si="0"/>
        <v>432</v>
      </c>
      <c r="H8" s="78">
        <f t="shared" si="1"/>
        <v>475.20000000000005</v>
      </c>
      <c r="I8" s="77">
        <v>14000</v>
      </c>
      <c r="J8" s="91">
        <v>0</v>
      </c>
      <c r="K8" s="92">
        <f t="shared" si="2"/>
        <v>0</v>
      </c>
      <c r="L8" s="93">
        <f t="shared" si="3"/>
        <v>0</v>
      </c>
      <c r="M8" s="94">
        <f t="shared" si="4"/>
        <v>1235520.0000000002</v>
      </c>
      <c r="N8" s="89" t="s">
        <v>33</v>
      </c>
      <c r="O8" s="14"/>
      <c r="P8" s="15"/>
      <c r="R8" s="3"/>
      <c r="S8" s="3"/>
    </row>
    <row r="9" spans="1:23" ht="16.5" x14ac:dyDescent="0.3">
      <c r="A9" s="77">
        <v>8</v>
      </c>
      <c r="B9" s="26">
        <v>204</v>
      </c>
      <c r="C9" s="78">
        <v>2</v>
      </c>
      <c r="D9" s="90" t="s">
        <v>20</v>
      </c>
      <c r="E9" s="88">
        <v>304</v>
      </c>
      <c r="F9" s="88">
        <v>69</v>
      </c>
      <c r="G9" s="88">
        <f t="shared" si="0"/>
        <v>373</v>
      </c>
      <c r="H9" s="78">
        <f t="shared" si="1"/>
        <v>410.3</v>
      </c>
      <c r="I9" s="77">
        <v>14000</v>
      </c>
      <c r="J9" s="91">
        <v>0</v>
      </c>
      <c r="K9" s="92">
        <f t="shared" si="2"/>
        <v>0</v>
      </c>
      <c r="L9" s="93">
        <f t="shared" si="3"/>
        <v>0</v>
      </c>
      <c r="M9" s="94">
        <f t="shared" si="4"/>
        <v>1066780</v>
      </c>
      <c r="N9" s="89" t="s">
        <v>33</v>
      </c>
      <c r="O9" s="14"/>
      <c r="P9" s="15"/>
      <c r="R9" s="3"/>
      <c r="S9" s="3"/>
    </row>
    <row r="10" spans="1:23" ht="16.5" x14ac:dyDescent="0.3">
      <c r="A10" s="77">
        <v>9</v>
      </c>
      <c r="B10" s="26">
        <v>205</v>
      </c>
      <c r="C10" s="78">
        <v>2</v>
      </c>
      <c r="D10" s="90" t="s">
        <v>13</v>
      </c>
      <c r="E10" s="88">
        <v>416</v>
      </c>
      <c r="F10" s="88">
        <v>67</v>
      </c>
      <c r="G10" s="88">
        <f t="shared" si="0"/>
        <v>483</v>
      </c>
      <c r="H10" s="78">
        <f t="shared" si="1"/>
        <v>531.30000000000007</v>
      </c>
      <c r="I10" s="77">
        <v>14000</v>
      </c>
      <c r="J10" s="91">
        <v>0</v>
      </c>
      <c r="K10" s="92">
        <f t="shared" si="2"/>
        <v>0</v>
      </c>
      <c r="L10" s="93">
        <f t="shared" si="3"/>
        <v>0</v>
      </c>
      <c r="M10" s="94">
        <f t="shared" si="4"/>
        <v>1381380.0000000002</v>
      </c>
      <c r="N10" s="89" t="s">
        <v>33</v>
      </c>
      <c r="O10" s="14"/>
      <c r="P10" s="15"/>
      <c r="R10" s="3"/>
      <c r="S10" s="3"/>
    </row>
    <row r="11" spans="1:23" ht="16.5" x14ac:dyDescent="0.3">
      <c r="A11" s="77">
        <v>10</v>
      </c>
      <c r="B11" s="26">
        <v>301</v>
      </c>
      <c r="C11" s="78">
        <v>3</v>
      </c>
      <c r="D11" s="90" t="s">
        <v>13</v>
      </c>
      <c r="E11" s="88">
        <v>416</v>
      </c>
      <c r="F11" s="88">
        <v>67</v>
      </c>
      <c r="G11" s="88">
        <f t="shared" si="0"/>
        <v>483</v>
      </c>
      <c r="H11" s="78">
        <f t="shared" si="1"/>
        <v>531.30000000000007</v>
      </c>
      <c r="I11" s="77">
        <v>14000</v>
      </c>
      <c r="J11" s="91">
        <v>0</v>
      </c>
      <c r="K11" s="92">
        <f t="shared" si="2"/>
        <v>0</v>
      </c>
      <c r="L11" s="93">
        <f t="shared" si="3"/>
        <v>0</v>
      </c>
      <c r="M11" s="94">
        <f t="shared" si="4"/>
        <v>1381380.0000000002</v>
      </c>
      <c r="N11" s="89" t="s">
        <v>33</v>
      </c>
      <c r="O11" s="14"/>
      <c r="P11" s="15"/>
      <c r="R11" s="3"/>
      <c r="S11" s="3"/>
    </row>
    <row r="12" spans="1:23" ht="16.5" x14ac:dyDescent="0.3">
      <c r="A12" s="77">
        <v>11</v>
      </c>
      <c r="B12" s="26">
        <v>302</v>
      </c>
      <c r="C12" s="78">
        <v>3</v>
      </c>
      <c r="D12" s="90" t="s">
        <v>20</v>
      </c>
      <c r="E12" s="88">
        <v>307</v>
      </c>
      <c r="F12" s="88">
        <v>69</v>
      </c>
      <c r="G12" s="88">
        <f t="shared" si="0"/>
        <v>376</v>
      </c>
      <c r="H12" s="78">
        <f t="shared" si="1"/>
        <v>413.6</v>
      </c>
      <c r="I12" s="77">
        <v>14000</v>
      </c>
      <c r="J12" s="91">
        <v>0</v>
      </c>
      <c r="K12" s="92">
        <f t="shared" si="2"/>
        <v>0</v>
      </c>
      <c r="L12" s="93">
        <f t="shared" si="3"/>
        <v>0</v>
      </c>
      <c r="M12" s="94">
        <f t="shared" si="4"/>
        <v>1075360</v>
      </c>
      <c r="N12" s="89" t="s">
        <v>33</v>
      </c>
      <c r="O12" s="14"/>
      <c r="P12" s="15"/>
      <c r="R12" s="3"/>
      <c r="S12" s="3"/>
    </row>
    <row r="13" spans="1:23" ht="16.5" x14ac:dyDescent="0.3">
      <c r="A13" s="77">
        <v>12</v>
      </c>
      <c r="B13" s="26">
        <v>303</v>
      </c>
      <c r="C13" s="78">
        <v>3</v>
      </c>
      <c r="D13" s="90" t="s">
        <v>20</v>
      </c>
      <c r="E13" s="88">
        <v>368</v>
      </c>
      <c r="F13" s="88">
        <v>64</v>
      </c>
      <c r="G13" s="88">
        <f t="shared" si="0"/>
        <v>432</v>
      </c>
      <c r="H13" s="78">
        <f t="shared" si="1"/>
        <v>475.20000000000005</v>
      </c>
      <c r="I13" s="77">
        <v>14000</v>
      </c>
      <c r="J13" s="91">
        <v>0</v>
      </c>
      <c r="K13" s="92">
        <f t="shared" si="2"/>
        <v>0</v>
      </c>
      <c r="L13" s="93">
        <f t="shared" si="3"/>
        <v>0</v>
      </c>
      <c r="M13" s="94">
        <f t="shared" si="4"/>
        <v>1235520.0000000002</v>
      </c>
      <c r="N13" s="89" t="s">
        <v>33</v>
      </c>
      <c r="O13" s="14"/>
      <c r="P13" s="15"/>
      <c r="R13" s="3"/>
      <c r="S13" s="3"/>
    </row>
    <row r="14" spans="1:23" ht="16.5" x14ac:dyDescent="0.3">
      <c r="A14" s="77">
        <v>13</v>
      </c>
      <c r="B14" s="26">
        <v>304</v>
      </c>
      <c r="C14" s="78">
        <v>3</v>
      </c>
      <c r="D14" s="90" t="s">
        <v>20</v>
      </c>
      <c r="E14" s="88">
        <v>304</v>
      </c>
      <c r="F14" s="88">
        <v>69</v>
      </c>
      <c r="G14" s="88">
        <f t="shared" si="0"/>
        <v>373</v>
      </c>
      <c r="H14" s="78">
        <f t="shared" si="1"/>
        <v>410.3</v>
      </c>
      <c r="I14" s="77">
        <v>14000</v>
      </c>
      <c r="J14" s="91">
        <v>0</v>
      </c>
      <c r="K14" s="92">
        <f t="shared" si="2"/>
        <v>0</v>
      </c>
      <c r="L14" s="93">
        <f t="shared" si="3"/>
        <v>0</v>
      </c>
      <c r="M14" s="94">
        <f t="shared" si="4"/>
        <v>1066780</v>
      </c>
      <c r="N14" s="89" t="s">
        <v>33</v>
      </c>
      <c r="O14" s="14"/>
      <c r="P14" s="15"/>
      <c r="R14" s="3"/>
      <c r="S14" s="3"/>
    </row>
    <row r="15" spans="1:23" ht="16.5" x14ac:dyDescent="0.3">
      <c r="A15" s="77">
        <v>14</v>
      </c>
      <c r="B15" s="26">
        <v>305</v>
      </c>
      <c r="C15" s="78">
        <v>3</v>
      </c>
      <c r="D15" s="90" t="s">
        <v>13</v>
      </c>
      <c r="E15" s="88">
        <v>416</v>
      </c>
      <c r="F15" s="88">
        <v>67</v>
      </c>
      <c r="G15" s="88">
        <f t="shared" si="0"/>
        <v>483</v>
      </c>
      <c r="H15" s="78">
        <f t="shared" si="1"/>
        <v>531.30000000000007</v>
      </c>
      <c r="I15" s="77">
        <v>14000</v>
      </c>
      <c r="J15" s="91">
        <v>0</v>
      </c>
      <c r="K15" s="92">
        <f t="shared" si="2"/>
        <v>0</v>
      </c>
      <c r="L15" s="93">
        <f t="shared" si="3"/>
        <v>0</v>
      </c>
      <c r="M15" s="94">
        <f t="shared" si="4"/>
        <v>1381380.0000000002</v>
      </c>
      <c r="N15" s="89" t="s">
        <v>33</v>
      </c>
      <c r="O15" s="14"/>
      <c r="P15" s="15"/>
      <c r="R15" s="3"/>
      <c r="S15" s="3"/>
    </row>
    <row r="16" spans="1:23" ht="16.5" x14ac:dyDescent="0.3">
      <c r="A16" s="77">
        <v>15</v>
      </c>
      <c r="B16" s="26">
        <v>401</v>
      </c>
      <c r="C16" s="78">
        <v>4</v>
      </c>
      <c r="D16" s="90" t="s">
        <v>13</v>
      </c>
      <c r="E16" s="88">
        <v>416</v>
      </c>
      <c r="F16" s="88">
        <v>67</v>
      </c>
      <c r="G16" s="88">
        <f t="shared" si="0"/>
        <v>483</v>
      </c>
      <c r="H16" s="78">
        <f t="shared" si="1"/>
        <v>531.30000000000007</v>
      </c>
      <c r="I16" s="77">
        <v>14000</v>
      </c>
      <c r="J16" s="91">
        <v>0</v>
      </c>
      <c r="K16" s="92">
        <f t="shared" si="2"/>
        <v>0</v>
      </c>
      <c r="L16" s="93">
        <f t="shared" si="3"/>
        <v>0</v>
      </c>
      <c r="M16" s="94">
        <f t="shared" si="4"/>
        <v>1381380.0000000002</v>
      </c>
      <c r="N16" s="89" t="s">
        <v>33</v>
      </c>
      <c r="O16" s="14"/>
      <c r="P16" s="15"/>
      <c r="R16" s="3"/>
      <c r="S16" s="3"/>
    </row>
    <row r="17" spans="1:22" ht="16.5" x14ac:dyDescent="0.3">
      <c r="A17" s="77">
        <v>16</v>
      </c>
      <c r="B17" s="26">
        <v>402</v>
      </c>
      <c r="C17" s="78">
        <v>4</v>
      </c>
      <c r="D17" s="90" t="s">
        <v>20</v>
      </c>
      <c r="E17" s="88">
        <v>307</v>
      </c>
      <c r="F17" s="88">
        <v>69</v>
      </c>
      <c r="G17" s="88">
        <f t="shared" si="0"/>
        <v>376</v>
      </c>
      <c r="H17" s="78">
        <f t="shared" si="1"/>
        <v>413.6</v>
      </c>
      <c r="I17" s="77">
        <v>14000</v>
      </c>
      <c r="J17" s="91">
        <v>0</v>
      </c>
      <c r="K17" s="92">
        <f t="shared" si="2"/>
        <v>0</v>
      </c>
      <c r="L17" s="93">
        <f t="shared" si="3"/>
        <v>0</v>
      </c>
      <c r="M17" s="94">
        <f t="shared" si="4"/>
        <v>1075360</v>
      </c>
      <c r="N17" s="89" t="s">
        <v>33</v>
      </c>
      <c r="O17" s="14"/>
      <c r="P17" s="15"/>
      <c r="R17" s="3"/>
      <c r="S17" s="3"/>
    </row>
    <row r="18" spans="1:22" ht="16.5" x14ac:dyDescent="0.3">
      <c r="A18" s="77">
        <v>17</v>
      </c>
      <c r="B18" s="26">
        <v>403</v>
      </c>
      <c r="C18" s="78">
        <v>4</v>
      </c>
      <c r="D18" s="90" t="s">
        <v>20</v>
      </c>
      <c r="E18" s="88">
        <v>368</v>
      </c>
      <c r="F18" s="88">
        <v>64</v>
      </c>
      <c r="G18" s="88">
        <f t="shared" si="0"/>
        <v>432</v>
      </c>
      <c r="H18" s="78">
        <f t="shared" si="1"/>
        <v>475.20000000000005</v>
      </c>
      <c r="I18" s="77">
        <v>14000</v>
      </c>
      <c r="J18" s="91">
        <v>0</v>
      </c>
      <c r="K18" s="92">
        <f t="shared" si="2"/>
        <v>0</v>
      </c>
      <c r="L18" s="93">
        <f t="shared" si="3"/>
        <v>0</v>
      </c>
      <c r="M18" s="94">
        <f t="shared" si="4"/>
        <v>1235520.0000000002</v>
      </c>
      <c r="N18" s="89" t="s">
        <v>33</v>
      </c>
      <c r="O18" s="14"/>
      <c r="P18" s="15"/>
      <c r="R18" s="3"/>
      <c r="S18" s="3"/>
    </row>
    <row r="19" spans="1:22" ht="16.5" x14ac:dyDescent="0.3">
      <c r="A19" s="77">
        <v>18</v>
      </c>
      <c r="B19" s="26">
        <v>404</v>
      </c>
      <c r="C19" s="78">
        <v>4</v>
      </c>
      <c r="D19" s="90" t="s">
        <v>20</v>
      </c>
      <c r="E19" s="88">
        <v>304</v>
      </c>
      <c r="F19" s="88">
        <v>69</v>
      </c>
      <c r="G19" s="88">
        <f t="shared" si="0"/>
        <v>373</v>
      </c>
      <c r="H19" s="78">
        <f t="shared" si="1"/>
        <v>410.3</v>
      </c>
      <c r="I19" s="77">
        <v>14000</v>
      </c>
      <c r="J19" s="91">
        <v>0</v>
      </c>
      <c r="K19" s="92">
        <f t="shared" si="2"/>
        <v>0</v>
      </c>
      <c r="L19" s="93">
        <f t="shared" si="3"/>
        <v>0</v>
      </c>
      <c r="M19" s="94">
        <f t="shared" si="4"/>
        <v>1066780</v>
      </c>
      <c r="N19" s="89" t="s">
        <v>33</v>
      </c>
      <c r="O19" s="14"/>
      <c r="P19" s="15"/>
      <c r="R19" s="3"/>
      <c r="S19" s="3"/>
    </row>
    <row r="20" spans="1:22" ht="16.5" x14ac:dyDescent="0.3">
      <c r="A20" s="77">
        <v>19</v>
      </c>
      <c r="B20" s="26">
        <v>604</v>
      </c>
      <c r="C20" s="78">
        <v>6</v>
      </c>
      <c r="D20" s="90" t="s">
        <v>20</v>
      </c>
      <c r="E20" s="88">
        <v>304</v>
      </c>
      <c r="F20" s="88">
        <v>69</v>
      </c>
      <c r="G20" s="88">
        <f t="shared" si="0"/>
        <v>373</v>
      </c>
      <c r="H20" s="78">
        <f t="shared" si="1"/>
        <v>410.3</v>
      </c>
      <c r="I20" s="77">
        <v>14000</v>
      </c>
      <c r="J20" s="91">
        <v>0</v>
      </c>
      <c r="K20" s="92">
        <f t="shared" si="2"/>
        <v>0</v>
      </c>
      <c r="L20" s="93">
        <f t="shared" si="3"/>
        <v>0</v>
      </c>
      <c r="M20" s="94">
        <f t="shared" si="4"/>
        <v>1066780</v>
      </c>
      <c r="N20" s="89" t="s">
        <v>33</v>
      </c>
      <c r="O20" s="14"/>
      <c r="P20" s="15"/>
      <c r="R20" s="3"/>
      <c r="S20" s="3"/>
    </row>
    <row r="21" spans="1:22" ht="16.5" x14ac:dyDescent="0.3">
      <c r="A21" s="77">
        <v>20</v>
      </c>
      <c r="B21" s="26">
        <v>605</v>
      </c>
      <c r="C21" s="78">
        <v>6</v>
      </c>
      <c r="D21" s="90" t="s">
        <v>13</v>
      </c>
      <c r="E21" s="88">
        <v>416</v>
      </c>
      <c r="F21" s="88">
        <v>67</v>
      </c>
      <c r="G21" s="88">
        <f t="shared" si="0"/>
        <v>483</v>
      </c>
      <c r="H21" s="78">
        <f t="shared" si="1"/>
        <v>531.30000000000007</v>
      </c>
      <c r="I21" s="77">
        <v>14000</v>
      </c>
      <c r="J21" s="91">
        <v>0</v>
      </c>
      <c r="K21" s="92">
        <f t="shared" si="2"/>
        <v>0</v>
      </c>
      <c r="L21" s="93">
        <f t="shared" si="3"/>
        <v>0</v>
      </c>
      <c r="M21" s="94">
        <f t="shared" si="4"/>
        <v>1381380.0000000002</v>
      </c>
      <c r="N21" s="89" t="s">
        <v>33</v>
      </c>
      <c r="O21" s="14"/>
      <c r="P21" s="15"/>
      <c r="R21" s="3"/>
      <c r="S21" s="3"/>
    </row>
    <row r="22" spans="1:22" ht="16.5" x14ac:dyDescent="0.3">
      <c r="A22" s="109" t="s">
        <v>3</v>
      </c>
      <c r="B22" s="109"/>
      <c r="C22" s="109"/>
      <c r="D22" s="109"/>
      <c r="E22" s="95">
        <f>SUM(E2:E21)</f>
        <v>7180</v>
      </c>
      <c r="F22" s="95">
        <f>SUM(F2:F21)</f>
        <v>1349</v>
      </c>
      <c r="G22" s="95">
        <f>SUM(G2:G21)</f>
        <v>8529</v>
      </c>
      <c r="H22" s="95">
        <f>SUM(H2:H21)</f>
        <v>9381.9</v>
      </c>
      <c r="I22" s="77"/>
      <c r="J22" s="96">
        <f>SUM(J2:J21)</f>
        <v>0</v>
      </c>
      <c r="K22" s="96">
        <f>SUM(K2:K21)</f>
        <v>0</v>
      </c>
      <c r="L22" s="97"/>
      <c r="M22" s="98">
        <f>SUM(M2:M21)</f>
        <v>24392940</v>
      </c>
      <c r="N22" s="89"/>
      <c r="R22" s="2"/>
      <c r="U22" s="4"/>
      <c r="V22" s="4"/>
    </row>
    <row r="23" spans="1:22" ht="16.5" x14ac:dyDescent="0.3">
      <c r="A23" s="79"/>
      <c r="B23" s="34"/>
      <c r="C23" s="80"/>
      <c r="D23" s="52"/>
      <c r="E23" s="52"/>
      <c r="F23" s="52"/>
      <c r="G23" s="52"/>
      <c r="H23" s="80"/>
      <c r="I23" s="79"/>
      <c r="J23" s="99"/>
      <c r="K23" s="100"/>
      <c r="L23" s="101"/>
      <c r="M23" s="102"/>
      <c r="N23" s="4"/>
      <c r="R23" s="2"/>
    </row>
    <row r="24" spans="1:22" ht="16.5" x14ac:dyDescent="0.3">
      <c r="A24" s="79"/>
      <c r="B24" s="34"/>
      <c r="C24" s="80"/>
      <c r="D24" s="52"/>
      <c r="E24" s="52"/>
      <c r="F24" s="52"/>
      <c r="G24" s="52"/>
      <c r="H24" s="80"/>
      <c r="I24" s="79"/>
      <c r="J24" s="99"/>
      <c r="K24" s="100"/>
      <c r="L24" s="101"/>
      <c r="M24" s="102"/>
      <c r="N24" s="4"/>
      <c r="R24" s="2"/>
    </row>
    <row r="25" spans="1:22" ht="16.5" x14ac:dyDescent="0.3">
      <c r="A25" s="79"/>
      <c r="B25" s="34"/>
      <c r="C25" s="80"/>
      <c r="D25" s="52"/>
      <c r="E25" s="52"/>
      <c r="F25" s="52"/>
      <c r="G25" s="52"/>
      <c r="H25" s="80"/>
      <c r="I25" s="79"/>
      <c r="J25" s="99"/>
      <c r="K25" s="100"/>
      <c r="L25" s="101"/>
      <c r="M25" s="102"/>
      <c r="N25" s="4"/>
      <c r="R25" s="2"/>
    </row>
    <row r="26" spans="1:22" ht="16.5" x14ac:dyDescent="0.3">
      <c r="A26" s="79"/>
      <c r="B26" s="34"/>
      <c r="C26" s="80"/>
      <c r="D26" s="52"/>
      <c r="E26" s="52"/>
      <c r="F26" s="52"/>
      <c r="G26" s="52"/>
      <c r="H26" s="80"/>
      <c r="I26" s="79"/>
      <c r="J26" s="99"/>
      <c r="K26" s="100"/>
      <c r="L26" s="101"/>
      <c r="M26" s="102"/>
      <c r="N26" s="4"/>
      <c r="R26" s="2"/>
    </row>
    <row r="27" spans="1:22" ht="16.5" x14ac:dyDescent="0.3">
      <c r="A27" s="79"/>
      <c r="B27" s="34"/>
      <c r="C27" s="80"/>
      <c r="D27" s="52"/>
      <c r="E27" s="52"/>
      <c r="F27" s="52"/>
      <c r="G27" s="52"/>
      <c r="H27" s="80"/>
      <c r="I27" s="79"/>
      <c r="J27" s="99"/>
      <c r="K27" s="100"/>
      <c r="L27" s="101"/>
      <c r="M27" s="102"/>
      <c r="N27" s="4"/>
      <c r="R27" s="2"/>
    </row>
    <row r="28" spans="1:22" ht="16.5" x14ac:dyDescent="0.3">
      <c r="A28" s="79"/>
      <c r="B28" s="34"/>
      <c r="C28" s="80"/>
      <c r="D28" s="52"/>
      <c r="E28" s="52"/>
      <c r="F28" s="52"/>
      <c r="G28" s="52"/>
      <c r="H28" s="80"/>
      <c r="I28" s="79"/>
      <c r="J28" s="99"/>
      <c r="K28" s="100"/>
      <c r="L28" s="101"/>
      <c r="M28" s="102"/>
      <c r="N28" s="4"/>
      <c r="R28" s="2"/>
    </row>
    <row r="29" spans="1:22" ht="16.5" x14ac:dyDescent="0.3">
      <c r="A29" s="79"/>
      <c r="B29" s="34"/>
      <c r="C29" s="80"/>
      <c r="D29" s="52"/>
      <c r="E29" s="52"/>
      <c r="F29" s="52"/>
      <c r="G29" s="52"/>
      <c r="H29" s="80"/>
      <c r="I29" s="79"/>
      <c r="J29" s="99"/>
      <c r="K29" s="100"/>
      <c r="L29" s="101"/>
      <c r="M29" s="102"/>
      <c r="N29" s="4"/>
      <c r="R29" s="2"/>
    </row>
    <row r="30" spans="1:22" ht="16.5" x14ac:dyDescent="0.3">
      <c r="A30" s="79"/>
      <c r="B30" s="34"/>
      <c r="C30" s="80"/>
      <c r="D30" s="52"/>
      <c r="E30" s="52"/>
      <c r="F30" s="52"/>
      <c r="G30" s="52"/>
      <c r="H30" s="80"/>
      <c r="I30" s="79"/>
      <c r="J30" s="99"/>
      <c r="K30" s="100"/>
      <c r="L30" s="101"/>
      <c r="M30" s="102"/>
      <c r="N30" s="4"/>
      <c r="R30" s="2"/>
    </row>
    <row r="31" spans="1:22" ht="16.5" x14ac:dyDescent="0.3">
      <c r="A31" s="79"/>
      <c r="B31" s="34"/>
      <c r="C31" s="80"/>
      <c r="D31" s="52"/>
      <c r="E31" s="52"/>
      <c r="F31" s="52"/>
      <c r="G31" s="52"/>
      <c r="H31" s="80"/>
      <c r="I31" s="79"/>
      <c r="J31" s="99"/>
      <c r="K31" s="100"/>
      <c r="L31" s="101"/>
      <c r="M31" s="102"/>
      <c r="N31" s="4"/>
      <c r="R31" s="2"/>
    </row>
    <row r="32" spans="1:22" ht="16.5" x14ac:dyDescent="0.3">
      <c r="A32" s="79"/>
      <c r="B32" s="34"/>
      <c r="C32" s="80"/>
      <c r="D32" s="52"/>
      <c r="E32" s="52"/>
      <c r="F32" s="52"/>
      <c r="G32" s="52"/>
      <c r="H32" s="80"/>
      <c r="I32" s="79"/>
      <c r="J32" s="99"/>
      <c r="K32" s="100"/>
      <c r="L32" s="101"/>
      <c r="M32" s="102"/>
      <c r="N32" s="4"/>
      <c r="O32" s="7"/>
      <c r="P32" s="7"/>
      <c r="R32" s="2"/>
    </row>
    <row r="33" spans="1:18" ht="16.5" x14ac:dyDescent="0.3">
      <c r="A33" s="79"/>
      <c r="B33" s="34"/>
      <c r="C33" s="80"/>
      <c r="D33" s="52"/>
      <c r="E33" s="52"/>
      <c r="F33" s="52"/>
      <c r="G33" s="52"/>
      <c r="H33" s="80"/>
      <c r="I33" s="79"/>
      <c r="J33" s="99"/>
      <c r="K33" s="100"/>
      <c r="L33" s="101"/>
      <c r="M33" s="102"/>
      <c r="N33" s="4"/>
      <c r="O33" s="7"/>
      <c r="P33" s="7"/>
      <c r="R33" s="2"/>
    </row>
    <row r="34" spans="1:18" ht="16.5" x14ac:dyDescent="0.3">
      <c r="A34" s="79"/>
      <c r="B34" s="34"/>
      <c r="C34" s="80"/>
      <c r="D34" s="52"/>
      <c r="E34" s="52"/>
      <c r="F34" s="52"/>
      <c r="G34" s="52"/>
      <c r="H34" s="80"/>
      <c r="I34" s="79"/>
      <c r="J34" s="99"/>
      <c r="K34" s="100"/>
      <c r="L34" s="101"/>
      <c r="M34" s="102"/>
      <c r="N34" s="4"/>
      <c r="O34" s="7"/>
      <c r="P34" s="7"/>
      <c r="R34" s="2"/>
    </row>
    <row r="35" spans="1:18" ht="16.5" x14ac:dyDescent="0.3">
      <c r="A35" s="79"/>
      <c r="B35" s="34"/>
      <c r="C35" s="80"/>
      <c r="D35" s="52"/>
      <c r="E35" s="52"/>
      <c r="F35" s="52"/>
      <c r="G35" s="52"/>
      <c r="H35" s="80"/>
      <c r="I35" s="79"/>
      <c r="J35" s="99"/>
      <c r="K35" s="100"/>
      <c r="L35" s="101"/>
      <c r="M35" s="102"/>
      <c r="N35" s="4"/>
      <c r="O35" s="7"/>
      <c r="P35" s="7"/>
      <c r="R35" s="2"/>
    </row>
    <row r="36" spans="1:18" x14ac:dyDescent="0.25">
      <c r="A36" s="79"/>
      <c r="B36" s="34"/>
      <c r="C36" s="80"/>
      <c r="D36" s="52"/>
      <c r="E36" s="52"/>
      <c r="F36" s="52"/>
      <c r="G36" s="52"/>
      <c r="H36" s="80"/>
      <c r="I36" s="79"/>
      <c r="J36" s="99"/>
      <c r="K36" s="100"/>
      <c r="L36" s="101"/>
      <c r="M36" s="102"/>
    </row>
    <row r="37" spans="1:18" x14ac:dyDescent="0.25">
      <c r="A37" s="79"/>
      <c r="B37" s="34"/>
      <c r="C37" s="80"/>
      <c r="D37" s="52"/>
      <c r="E37" s="52"/>
      <c r="F37" s="52"/>
      <c r="G37" s="52"/>
      <c r="H37" s="80"/>
      <c r="I37" s="79"/>
      <c r="J37" s="99"/>
      <c r="K37" s="100"/>
      <c r="L37" s="101"/>
      <c r="M37" s="102"/>
    </row>
    <row r="38" spans="1:18" x14ac:dyDescent="0.25">
      <c r="A38" s="79"/>
      <c r="B38" s="34"/>
      <c r="C38" s="80"/>
      <c r="D38" s="52"/>
      <c r="E38" s="52"/>
      <c r="F38" s="52"/>
      <c r="G38" s="52"/>
      <c r="H38" s="80"/>
      <c r="I38" s="79"/>
      <c r="J38" s="99"/>
      <c r="K38" s="100"/>
      <c r="L38" s="101"/>
      <c r="M38" s="102"/>
    </row>
    <row r="39" spans="1:18" x14ac:dyDescent="0.25">
      <c r="A39" s="79"/>
      <c r="B39" s="34"/>
      <c r="C39" s="80"/>
      <c r="D39" s="52"/>
      <c r="E39" s="52"/>
      <c r="F39" s="52"/>
      <c r="G39" s="52"/>
      <c r="H39" s="80"/>
      <c r="I39" s="79"/>
      <c r="J39" s="99"/>
      <c r="K39" s="100"/>
      <c r="L39" s="101"/>
      <c r="M39" s="102"/>
    </row>
    <row r="40" spans="1:18" x14ac:dyDescent="0.25">
      <c r="A40" s="79"/>
      <c r="B40" s="34"/>
      <c r="C40" s="80"/>
      <c r="D40" s="52"/>
      <c r="E40" s="52"/>
      <c r="F40" s="52"/>
      <c r="G40" s="52"/>
      <c r="H40" s="80"/>
      <c r="I40" s="79"/>
      <c r="J40" s="99"/>
      <c r="K40" s="100"/>
      <c r="L40" s="101"/>
      <c r="M40" s="102"/>
    </row>
    <row r="41" spans="1:18" x14ac:dyDescent="0.25">
      <c r="A41" s="79"/>
      <c r="B41" s="34"/>
      <c r="C41" s="80"/>
      <c r="D41" s="52"/>
      <c r="E41" s="52"/>
      <c r="F41" s="52"/>
      <c r="G41" s="52"/>
      <c r="H41" s="80"/>
      <c r="I41" s="79"/>
      <c r="J41" s="99"/>
      <c r="K41" s="100"/>
      <c r="L41" s="101"/>
      <c r="M41" s="102"/>
    </row>
    <row r="42" spans="1:18" x14ac:dyDescent="0.25">
      <c r="A42" s="79"/>
      <c r="B42" s="34"/>
      <c r="C42" s="80"/>
      <c r="D42" s="52"/>
      <c r="E42" s="52"/>
      <c r="F42" s="52"/>
      <c r="G42" s="52"/>
      <c r="H42" s="80"/>
      <c r="I42" s="79"/>
      <c r="J42" s="99"/>
      <c r="K42" s="100"/>
      <c r="L42" s="101"/>
      <c r="M42" s="102"/>
    </row>
    <row r="43" spans="1:18" x14ac:dyDescent="0.25">
      <c r="A43" s="79"/>
      <c r="B43" s="34"/>
      <c r="C43" s="80"/>
      <c r="D43" s="52"/>
      <c r="E43" s="52"/>
      <c r="F43" s="52"/>
      <c r="G43" s="52"/>
      <c r="H43" s="80"/>
      <c r="I43" s="79"/>
      <c r="J43" s="99"/>
      <c r="K43" s="100"/>
      <c r="L43" s="101"/>
      <c r="M43" s="102"/>
    </row>
    <row r="44" spans="1:18" x14ac:dyDescent="0.25">
      <c r="A44" s="79"/>
      <c r="B44" s="34"/>
      <c r="C44" s="80"/>
      <c r="D44" s="52"/>
      <c r="E44" s="52"/>
      <c r="F44" s="52"/>
      <c r="G44" s="52"/>
      <c r="H44" s="80"/>
      <c r="I44" s="79"/>
      <c r="J44" s="99"/>
      <c r="K44" s="100"/>
      <c r="L44" s="101"/>
      <c r="M44" s="102"/>
    </row>
    <row r="45" spans="1:18" x14ac:dyDescent="0.25">
      <c r="A45" s="81"/>
      <c r="B45" s="82"/>
      <c r="C45" s="81"/>
      <c r="D45" s="53"/>
      <c r="E45" s="32"/>
      <c r="F45" s="32"/>
      <c r="G45" s="32"/>
      <c r="H45" s="103"/>
      <c r="I45" s="103"/>
      <c r="J45" s="104"/>
      <c r="K45" s="104"/>
      <c r="L45" s="101"/>
      <c r="M45" s="105"/>
    </row>
    <row r="54" spans="1:23" s="54" customFormat="1" x14ac:dyDescent="0.25">
      <c r="A54" s="7"/>
      <c r="B54" s="34"/>
      <c r="C54" s="34"/>
      <c r="E54" s="55"/>
      <c r="F54" s="55"/>
      <c r="G54" s="55"/>
      <c r="H54" s="106"/>
      <c r="I54" s="106"/>
      <c r="J54" s="106"/>
      <c r="K54" s="106"/>
      <c r="L54" s="107"/>
      <c r="M54" s="106"/>
      <c r="N54"/>
      <c r="O54"/>
      <c r="P54"/>
      <c r="Q54"/>
      <c r="R54" s="1"/>
      <c r="S54"/>
      <c r="T54"/>
      <c r="U54"/>
      <c r="V54"/>
      <c r="W54"/>
    </row>
    <row r="55" spans="1:23" s="54" customFormat="1" x14ac:dyDescent="0.25">
      <c r="A55" s="7"/>
      <c r="B55" s="34"/>
      <c r="C55" s="34"/>
      <c r="E55" s="55"/>
      <c r="F55" s="55"/>
      <c r="G55" s="55"/>
      <c r="H55" s="106"/>
      <c r="I55" s="106"/>
      <c r="J55" s="106"/>
      <c r="K55" s="106"/>
      <c r="L55" s="107"/>
      <c r="M55" s="106"/>
      <c r="N55"/>
      <c r="O55"/>
      <c r="P55"/>
      <c r="Q55"/>
      <c r="R55" s="1"/>
      <c r="S55"/>
      <c r="T55"/>
      <c r="U55"/>
      <c r="V55"/>
      <c r="W55"/>
    </row>
    <row r="56" spans="1:23" s="54" customFormat="1" x14ac:dyDescent="0.25">
      <c r="A56" s="7"/>
      <c r="B56" s="34"/>
      <c r="C56" s="34"/>
      <c r="E56" s="55"/>
      <c r="F56" s="55"/>
      <c r="G56" s="55"/>
      <c r="H56" s="106"/>
      <c r="I56" s="106"/>
      <c r="J56" s="106"/>
      <c r="K56" s="106"/>
      <c r="L56" s="107"/>
      <c r="M56" s="106"/>
      <c r="N56"/>
      <c r="O56"/>
      <c r="P56"/>
      <c r="Q56"/>
      <c r="R56" s="1"/>
      <c r="S56"/>
      <c r="T56"/>
      <c r="U56"/>
      <c r="V56"/>
      <c r="W56"/>
    </row>
    <row r="57" spans="1:23" s="54" customFormat="1" x14ac:dyDescent="0.25">
      <c r="A57" s="7"/>
      <c r="B57" s="34"/>
      <c r="C57" s="34"/>
      <c r="E57" s="55"/>
      <c r="F57" s="55"/>
      <c r="G57" s="55"/>
      <c r="H57" s="106"/>
      <c r="I57" s="106"/>
      <c r="J57" s="106"/>
      <c r="K57" s="106"/>
      <c r="L57" s="107"/>
      <c r="M57" s="106"/>
      <c r="N57"/>
      <c r="O57"/>
      <c r="P57"/>
      <c r="Q57"/>
      <c r="R57" s="1"/>
      <c r="S57"/>
      <c r="T57"/>
      <c r="U57"/>
      <c r="V57"/>
      <c r="W57"/>
    </row>
    <row r="58" spans="1:23" s="54" customFormat="1" x14ac:dyDescent="0.25">
      <c r="A58" s="7"/>
      <c r="B58" s="34"/>
      <c r="C58" s="34"/>
      <c r="E58" s="55"/>
      <c r="F58" s="55"/>
      <c r="G58" s="55"/>
      <c r="H58" s="106"/>
      <c r="I58" s="106"/>
      <c r="J58" s="106"/>
      <c r="K58" s="106"/>
      <c r="L58" s="107"/>
      <c r="M58" s="106"/>
      <c r="N58"/>
      <c r="O58"/>
      <c r="P58"/>
      <c r="Q58"/>
      <c r="R58" s="1"/>
      <c r="S58"/>
      <c r="T58"/>
      <c r="U58"/>
      <c r="V58"/>
      <c r="W58"/>
    </row>
    <row r="59" spans="1:23" s="54" customFormat="1" x14ac:dyDescent="0.25">
      <c r="A59" s="7"/>
      <c r="B59" s="34"/>
      <c r="C59" s="34"/>
      <c r="E59" s="55"/>
      <c r="F59" s="55"/>
      <c r="G59" s="55"/>
      <c r="H59" s="106"/>
      <c r="I59" s="106"/>
      <c r="J59" s="106"/>
      <c r="K59" s="106"/>
      <c r="L59" s="107"/>
      <c r="M59" s="106"/>
      <c r="N59"/>
      <c r="O59"/>
      <c r="P59"/>
      <c r="Q59"/>
      <c r="R59" s="1"/>
      <c r="S59"/>
      <c r="T59"/>
      <c r="U59"/>
      <c r="V59"/>
      <c r="W59"/>
    </row>
    <row r="60" spans="1:23" s="54" customFormat="1" x14ac:dyDescent="0.25">
      <c r="A60" s="7"/>
      <c r="B60" s="34"/>
      <c r="C60" s="34"/>
      <c r="E60" s="55"/>
      <c r="F60" s="55"/>
      <c r="G60" s="55"/>
      <c r="H60" s="106"/>
      <c r="I60" s="106"/>
      <c r="J60" s="106"/>
      <c r="K60" s="106"/>
      <c r="L60" s="107"/>
      <c r="M60" s="106"/>
      <c r="N60"/>
      <c r="O60"/>
      <c r="P60"/>
      <c r="Q60"/>
      <c r="R60" s="1"/>
      <c r="S60"/>
      <c r="T60"/>
      <c r="U60"/>
      <c r="V60"/>
      <c r="W60"/>
    </row>
    <row r="61" spans="1:23" s="54" customFormat="1" x14ac:dyDescent="0.25">
      <c r="A61" s="7"/>
      <c r="B61" s="34"/>
      <c r="C61" s="34"/>
      <c r="E61" s="55"/>
      <c r="F61" s="55"/>
      <c r="G61" s="55"/>
      <c r="H61" s="106"/>
      <c r="I61" s="106"/>
      <c r="J61" s="106"/>
      <c r="K61" s="106"/>
      <c r="L61" s="107"/>
      <c r="M61" s="106"/>
      <c r="N61"/>
      <c r="O61"/>
      <c r="P61"/>
      <c r="Q61"/>
      <c r="R61" s="1"/>
      <c r="S61"/>
      <c r="T61"/>
      <c r="U61"/>
      <c r="V61"/>
      <c r="W61"/>
    </row>
    <row r="62" spans="1:23" s="54" customFormat="1" x14ac:dyDescent="0.25">
      <c r="A62" s="7"/>
      <c r="B62" s="34"/>
      <c r="C62" s="34"/>
      <c r="E62" s="55"/>
      <c r="F62" s="55"/>
      <c r="G62" s="55"/>
      <c r="H62" s="106"/>
      <c r="I62" s="106"/>
      <c r="J62" s="106"/>
      <c r="K62" s="106"/>
      <c r="L62" s="107"/>
      <c r="M62" s="106"/>
      <c r="N62"/>
      <c r="O62"/>
      <c r="P62"/>
      <c r="Q62"/>
      <c r="R62" s="1"/>
      <c r="S62"/>
      <c r="T62"/>
      <c r="U62"/>
      <c r="V62"/>
      <c r="W62"/>
    </row>
    <row r="63" spans="1:23" s="54" customFormat="1" x14ac:dyDescent="0.25">
      <c r="A63" s="7"/>
      <c r="B63" s="34"/>
      <c r="C63" s="34"/>
      <c r="E63" s="55"/>
      <c r="F63" s="55"/>
      <c r="G63" s="55"/>
      <c r="H63" s="106"/>
      <c r="I63" s="106"/>
      <c r="J63" s="106"/>
      <c r="K63" s="106"/>
      <c r="L63" s="107"/>
      <c r="M63" s="106"/>
      <c r="N63"/>
      <c r="O63"/>
      <c r="P63"/>
      <c r="Q63"/>
      <c r="R63" s="1"/>
      <c r="S63"/>
      <c r="T63"/>
      <c r="U63"/>
      <c r="V63"/>
      <c r="W63"/>
    </row>
    <row r="64" spans="1:23" s="54" customFormat="1" x14ac:dyDescent="0.25">
      <c r="A64" s="7"/>
      <c r="B64" s="34"/>
      <c r="C64" s="34"/>
      <c r="E64" s="55"/>
      <c r="F64" s="55"/>
      <c r="G64" s="55"/>
      <c r="H64" s="106"/>
      <c r="I64" s="106"/>
      <c r="J64" s="106"/>
      <c r="K64" s="106"/>
      <c r="L64" s="107"/>
      <c r="M64" s="106"/>
      <c r="N64"/>
      <c r="O64"/>
      <c r="P64"/>
      <c r="Q64"/>
      <c r="R64" s="1"/>
      <c r="S64"/>
      <c r="T64"/>
      <c r="U64"/>
      <c r="V64"/>
      <c r="W64"/>
    </row>
    <row r="65" spans="1:23" s="54" customFormat="1" x14ac:dyDescent="0.25">
      <c r="A65" s="7"/>
      <c r="B65" s="34"/>
      <c r="C65" s="34"/>
      <c r="E65" s="55"/>
      <c r="F65" s="55"/>
      <c r="G65" s="55"/>
      <c r="H65" s="106"/>
      <c r="I65" s="106"/>
      <c r="J65" s="106"/>
      <c r="K65" s="106"/>
      <c r="L65" s="107"/>
      <c r="M65" s="106"/>
      <c r="N65"/>
      <c r="O65"/>
      <c r="P65"/>
      <c r="Q65"/>
      <c r="R65" s="1"/>
      <c r="S65"/>
      <c r="T65"/>
      <c r="U65"/>
      <c r="V65"/>
      <c r="W65"/>
    </row>
    <row r="66" spans="1:23" s="54" customFormat="1" x14ac:dyDescent="0.25">
      <c r="A66" s="7"/>
      <c r="B66" s="34"/>
      <c r="C66" s="34"/>
      <c r="E66" s="55"/>
      <c r="F66" s="55"/>
      <c r="G66" s="55"/>
      <c r="H66" s="106"/>
      <c r="I66" s="106"/>
      <c r="J66" s="106"/>
      <c r="K66" s="106"/>
      <c r="L66" s="107"/>
      <c r="M66" s="106"/>
      <c r="N66"/>
      <c r="O66"/>
      <c r="P66"/>
      <c r="Q66"/>
      <c r="R66" s="1"/>
      <c r="S66"/>
      <c r="T66"/>
      <c r="U66"/>
      <c r="V66"/>
      <c r="W66"/>
    </row>
    <row r="67" spans="1:23" s="54" customFormat="1" x14ac:dyDescent="0.25">
      <c r="A67" s="7"/>
      <c r="B67" s="34"/>
      <c r="C67" s="34"/>
      <c r="E67" s="55"/>
      <c r="F67" s="55"/>
      <c r="G67" s="55"/>
      <c r="H67" s="106"/>
      <c r="I67" s="106"/>
      <c r="J67" s="106"/>
      <c r="K67" s="106"/>
      <c r="L67" s="107"/>
      <c r="M67" s="106"/>
      <c r="N67"/>
      <c r="O67"/>
      <c r="P67"/>
      <c r="Q67"/>
      <c r="R67" s="1"/>
      <c r="S67"/>
      <c r="T67"/>
      <c r="U67"/>
      <c r="V67"/>
      <c r="W67"/>
    </row>
    <row r="68" spans="1:23" s="54" customFormat="1" x14ac:dyDescent="0.25">
      <c r="A68" s="7"/>
      <c r="B68" s="34"/>
      <c r="C68" s="34"/>
      <c r="E68" s="55"/>
      <c r="F68" s="55"/>
      <c r="G68" s="55"/>
      <c r="H68" s="106"/>
      <c r="I68" s="106"/>
      <c r="J68" s="106"/>
      <c r="K68" s="106"/>
      <c r="L68" s="107"/>
      <c r="M68" s="106"/>
      <c r="N68"/>
      <c r="O68"/>
      <c r="P68"/>
      <c r="Q68"/>
      <c r="R68" s="1"/>
      <c r="S68"/>
      <c r="T68"/>
      <c r="U68"/>
      <c r="V68"/>
      <c r="W68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tabSelected="1" topLeftCell="B1" zoomScale="130" zoomScaleNormal="130" workbookViewId="0">
      <selection activeCell="K9" sqref="K9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1" max="11" width="13.42578125" bestFit="1" customWidth="1"/>
    <col min="12" max="12" width="15.28515625" bestFit="1" customWidth="1"/>
  </cols>
  <sheetData>
    <row r="1" spans="1:13" s="24" customFormat="1" ht="21" customHeight="1" x14ac:dyDescent="0.25">
      <c r="A1" s="23" t="s">
        <v>4</v>
      </c>
      <c r="B1" s="117" t="s">
        <v>37</v>
      </c>
      <c r="C1" s="117" t="s">
        <v>10</v>
      </c>
      <c r="D1" s="117" t="s">
        <v>5</v>
      </c>
      <c r="E1" s="117" t="s">
        <v>6</v>
      </c>
      <c r="F1" s="117" t="s">
        <v>7</v>
      </c>
      <c r="G1" s="117" t="s">
        <v>8</v>
      </c>
      <c r="H1" s="117" t="s">
        <v>9</v>
      </c>
      <c r="I1" s="8"/>
      <c r="J1" s="8"/>
      <c r="K1" s="8"/>
      <c r="L1" s="8"/>
      <c r="M1" s="8"/>
    </row>
    <row r="2" spans="1:13" s="24" customFormat="1" ht="45.75" customHeight="1" x14ac:dyDescent="0.25">
      <c r="A2" s="23">
        <v>1</v>
      </c>
      <c r="B2" s="23" t="s">
        <v>38</v>
      </c>
      <c r="C2" s="44" t="s">
        <v>42</v>
      </c>
      <c r="D2" s="23">
        <f>9+6</f>
        <v>15</v>
      </c>
      <c r="E2" s="88">
        <v>6360</v>
      </c>
      <c r="F2" s="112">
        <v>6996</v>
      </c>
      <c r="G2" s="113">
        <v>89040000</v>
      </c>
      <c r="H2" s="114">
        <v>104176800</v>
      </c>
      <c r="I2" s="121">
        <v>2600</v>
      </c>
      <c r="J2" s="122">
        <f>F2*I2</f>
        <v>18189600</v>
      </c>
      <c r="K2" s="8"/>
      <c r="L2" s="9">
        <f>J2*K2%</f>
        <v>0</v>
      </c>
      <c r="M2" s="8"/>
    </row>
    <row r="3" spans="1:13" s="24" customFormat="1" ht="42.75" customHeight="1" x14ac:dyDescent="0.25">
      <c r="A3" s="23"/>
      <c r="B3" s="23" t="s">
        <v>39</v>
      </c>
      <c r="C3" s="44" t="s">
        <v>43</v>
      </c>
      <c r="D3" s="23">
        <f>12+8</f>
        <v>20</v>
      </c>
      <c r="E3" s="88">
        <v>8284</v>
      </c>
      <c r="F3" s="112">
        <v>9112</v>
      </c>
      <c r="G3" s="45">
        <v>0</v>
      </c>
      <c r="H3" s="45">
        <v>0</v>
      </c>
      <c r="I3" s="121">
        <v>2600</v>
      </c>
      <c r="J3" s="122">
        <f>F3*I3</f>
        <v>23691200</v>
      </c>
      <c r="K3" s="8"/>
      <c r="L3" s="9"/>
      <c r="M3" s="8"/>
    </row>
    <row r="4" spans="1:13" s="24" customFormat="1" ht="30" customHeight="1" x14ac:dyDescent="0.25">
      <c r="A4" s="23"/>
      <c r="B4" s="115" t="s">
        <v>47</v>
      </c>
      <c r="C4" s="116"/>
      <c r="D4" s="118">
        <f>SUM(D2:D3)</f>
        <v>35</v>
      </c>
      <c r="E4" s="119">
        <f t="shared" ref="E4:H4" si="0">SUM(E2:E3)</f>
        <v>14644</v>
      </c>
      <c r="F4" s="119">
        <f t="shared" si="0"/>
        <v>16108</v>
      </c>
      <c r="G4" s="120">
        <f t="shared" si="0"/>
        <v>89040000</v>
      </c>
      <c r="H4" s="120">
        <f t="shared" si="0"/>
        <v>104176800</v>
      </c>
      <c r="I4" s="121"/>
      <c r="J4" s="123">
        <f>SUM(J2:J3)</f>
        <v>41880800</v>
      </c>
      <c r="K4" s="8"/>
      <c r="L4" s="9"/>
      <c r="M4" s="8"/>
    </row>
    <row r="5" spans="1:13" s="24" customFormat="1" ht="48.75" customHeight="1" x14ac:dyDescent="0.25">
      <c r="A5" s="23"/>
      <c r="B5" s="23" t="s">
        <v>40</v>
      </c>
      <c r="C5" s="44" t="s">
        <v>44</v>
      </c>
      <c r="D5" s="117">
        <f>13+6</f>
        <v>19</v>
      </c>
      <c r="E5" s="88">
        <v>7807</v>
      </c>
      <c r="F5" s="112">
        <v>8588</v>
      </c>
      <c r="G5" s="113">
        <v>109298000</v>
      </c>
      <c r="H5" s="114">
        <v>127878660</v>
      </c>
      <c r="I5" s="121">
        <v>2600</v>
      </c>
      <c r="J5" s="122">
        <f>F5*I5</f>
        <v>22328800</v>
      </c>
      <c r="K5" s="8"/>
      <c r="L5" s="9"/>
      <c r="M5" s="8"/>
    </row>
    <row r="6" spans="1:13" s="24" customFormat="1" ht="60.75" customHeight="1" x14ac:dyDescent="0.25">
      <c r="A6" s="23"/>
      <c r="B6" s="23" t="s">
        <v>41</v>
      </c>
      <c r="C6" s="44" t="s">
        <v>45</v>
      </c>
      <c r="D6" s="23">
        <f>12+8</f>
        <v>20</v>
      </c>
      <c r="E6" s="88">
        <v>8529</v>
      </c>
      <c r="F6" s="112">
        <v>9382</v>
      </c>
      <c r="G6" s="45"/>
      <c r="H6" s="45"/>
      <c r="I6" s="121">
        <v>2600</v>
      </c>
      <c r="J6" s="122">
        <f>F6*I6</f>
        <v>24393200</v>
      </c>
      <c r="K6" s="8"/>
      <c r="L6" s="9"/>
      <c r="M6" s="8"/>
    </row>
    <row r="7" spans="1:13" s="24" customFormat="1" ht="21.75" customHeight="1" x14ac:dyDescent="0.25">
      <c r="A7" s="23"/>
      <c r="B7" s="115" t="s">
        <v>46</v>
      </c>
      <c r="C7" s="116"/>
      <c r="D7" s="118">
        <f>SUM(D5:D6)</f>
        <v>39</v>
      </c>
      <c r="E7" s="119">
        <f t="shared" ref="E7" si="1">SUM(E5:E6)</f>
        <v>16336</v>
      </c>
      <c r="F7" s="119">
        <f t="shared" ref="F7" si="2">SUM(F5:F6)</f>
        <v>17970</v>
      </c>
      <c r="G7" s="120">
        <f t="shared" ref="G7" si="3">SUM(G5:G6)</f>
        <v>109298000</v>
      </c>
      <c r="H7" s="120">
        <f t="shared" ref="H7" si="4">SUM(H5:H6)</f>
        <v>127878660</v>
      </c>
      <c r="I7" s="121"/>
      <c r="J7" s="123">
        <f>SUM(J5:J6)</f>
        <v>46722000</v>
      </c>
      <c r="K7" s="8"/>
      <c r="L7" s="9"/>
      <c r="M7" s="8"/>
    </row>
    <row r="8" spans="1:13" s="24" customFormat="1" ht="24.75" customHeight="1" x14ac:dyDescent="0.25">
      <c r="A8" s="110" t="s">
        <v>12</v>
      </c>
      <c r="B8" s="110"/>
      <c r="C8" s="110"/>
      <c r="D8" s="28">
        <f>D4+D7</f>
        <v>74</v>
      </c>
      <c r="E8" s="29">
        <f>E4+E7</f>
        <v>30980</v>
      </c>
      <c r="F8" s="29">
        <f>F4+F7</f>
        <v>34078</v>
      </c>
      <c r="G8" s="124">
        <f>G4+G7</f>
        <v>198338000</v>
      </c>
      <c r="H8" s="124">
        <f>H4+H7</f>
        <v>232055460</v>
      </c>
      <c r="I8" s="121"/>
      <c r="J8" s="123">
        <f>J4+J7</f>
        <v>88602800</v>
      </c>
      <c r="K8" s="8"/>
      <c r="L8" s="30">
        <f>SUM(L2:L2)</f>
        <v>0</v>
      </c>
      <c r="M8" s="8"/>
    </row>
    <row r="9" spans="1:13" s="24" customFormat="1" x14ac:dyDescent="0.25">
      <c r="G9" s="8"/>
      <c r="H9" s="8"/>
      <c r="I9" s="8"/>
      <c r="J9" s="9"/>
      <c r="K9" s="9">
        <f>J8*10%</f>
        <v>8860280</v>
      </c>
      <c r="L9" s="8"/>
      <c r="M9" s="8"/>
    </row>
    <row r="10" spans="1:13" s="24" customFormat="1" x14ac:dyDescent="0.25">
      <c r="G10" s="8"/>
      <c r="H10" s="8"/>
      <c r="I10" s="8"/>
      <c r="J10" s="8">
        <f>F8*2600</f>
        <v>88602800</v>
      </c>
      <c r="K10" s="8"/>
      <c r="L10" s="8"/>
      <c r="M10" s="8"/>
    </row>
    <row r="11" spans="1:13" s="24" customFormat="1" ht="51" customHeight="1" x14ac:dyDescent="0.25">
      <c r="C11" s="33"/>
      <c r="E11" s="34"/>
      <c r="F11" s="34"/>
      <c r="G11" s="35"/>
      <c r="H11" s="35"/>
      <c r="I11" s="8"/>
      <c r="J11" s="27">
        <f>F11*I11</f>
        <v>0</v>
      </c>
      <c r="K11" s="8"/>
      <c r="L11" s="8"/>
      <c r="M11" s="8"/>
    </row>
    <row r="12" spans="1:13" s="8" customFormat="1" ht="56.25" customHeight="1" x14ac:dyDescent="0.25">
      <c r="A12" s="66"/>
      <c r="B12" s="66"/>
      <c r="C12" s="67"/>
      <c r="D12" s="66"/>
      <c r="E12" s="68"/>
      <c r="F12" s="68"/>
      <c r="G12" s="39"/>
      <c r="H12" s="39"/>
      <c r="J12" s="27">
        <f>F12*I12</f>
        <v>0</v>
      </c>
    </row>
    <row r="13" spans="1:13" s="24" customFormat="1" ht="15.75" x14ac:dyDescent="0.25">
      <c r="A13" s="111"/>
      <c r="B13" s="111"/>
      <c r="C13" s="111"/>
      <c r="D13" s="40"/>
      <c r="E13" s="41"/>
      <c r="F13" s="41"/>
      <c r="G13" s="42"/>
      <c r="H13" s="42"/>
      <c r="I13" s="8"/>
      <c r="J13" s="31">
        <f>SUM(J11:J12)</f>
        <v>0</v>
      </c>
      <c r="K13" s="8"/>
      <c r="L13" s="8"/>
      <c r="M13" s="8"/>
    </row>
    <row r="14" spans="1:13" s="24" customForma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s="24" customFormat="1" x14ac:dyDescent="0.25">
      <c r="G15" s="8"/>
      <c r="H15" s="8"/>
      <c r="I15" s="8"/>
      <c r="J15" s="8"/>
    </row>
    <row r="16" spans="1:13" s="24" customFormat="1" ht="16.5" x14ac:dyDescent="0.25">
      <c r="C16" s="33"/>
      <c r="E16" s="34"/>
      <c r="F16" s="34"/>
      <c r="G16" s="35"/>
      <c r="H16" s="35"/>
      <c r="I16" s="8"/>
      <c r="J16" s="36"/>
    </row>
    <row r="17" spans="1:10" s="8" customFormat="1" ht="16.5" x14ac:dyDescent="0.25">
      <c r="C17" s="37"/>
      <c r="E17" s="38"/>
      <c r="F17" s="38"/>
      <c r="G17" s="39"/>
      <c r="H17" s="39"/>
      <c r="J17" s="36"/>
    </row>
    <row r="18" spans="1:10" s="24" customFormat="1" ht="15.75" x14ac:dyDescent="0.25">
      <c r="A18" s="111"/>
      <c r="B18" s="111"/>
      <c r="C18" s="111"/>
      <c r="D18" s="40"/>
      <c r="E18" s="41"/>
      <c r="F18" s="41"/>
      <c r="G18" s="42"/>
      <c r="H18" s="42"/>
      <c r="I18" s="8"/>
      <c r="J18" s="43"/>
    </row>
  </sheetData>
  <mergeCells count="5">
    <mergeCell ref="A8:C8"/>
    <mergeCell ref="A13:C13"/>
    <mergeCell ref="A18:C18"/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AF74"/>
  <sheetViews>
    <sheetView topLeftCell="A10" zoomScaleNormal="100" workbookViewId="0">
      <selection activeCell="H38" sqref="H38"/>
    </sheetView>
  </sheetViews>
  <sheetFormatPr defaultRowHeight="16.5" x14ac:dyDescent="0.25"/>
  <cols>
    <col min="1" max="5" width="9.140625" style="50"/>
    <col min="6" max="6" width="6.140625" style="50" bestFit="1" customWidth="1"/>
    <col min="7" max="26" width="9.140625" style="50"/>
    <col min="27" max="27" width="9.5703125" style="50" bestFit="1" customWidth="1"/>
    <col min="28" max="16384" width="9.140625" style="50"/>
  </cols>
  <sheetData>
    <row r="3" spans="2:32" ht="18" x14ac:dyDescent="0.25">
      <c r="B3" s="70"/>
    </row>
    <row r="5" spans="2:32" x14ac:dyDescent="0.25">
      <c r="N5" s="71"/>
      <c r="O5" s="71"/>
      <c r="P5" s="71"/>
      <c r="Q5" s="71"/>
      <c r="R5" s="71"/>
    </row>
    <row r="6" spans="2:32" x14ac:dyDescent="0.25">
      <c r="N6" s="46"/>
      <c r="O6" s="46"/>
      <c r="P6" s="46"/>
      <c r="Q6" s="47"/>
      <c r="R6" s="46"/>
    </row>
    <row r="7" spans="2:32" x14ac:dyDescent="0.25">
      <c r="N7" s="46"/>
      <c r="O7" s="46"/>
      <c r="P7" s="46"/>
      <c r="Q7" s="47"/>
      <c r="R7" s="46"/>
    </row>
    <row r="8" spans="2:32" x14ac:dyDescent="0.25">
      <c r="N8" s="46"/>
      <c r="O8" s="46"/>
      <c r="P8" s="46"/>
      <c r="Q8" s="47"/>
      <c r="R8" s="46"/>
      <c r="X8" s="71"/>
      <c r="Y8" s="71"/>
      <c r="Z8" s="71"/>
      <c r="AA8" s="71"/>
      <c r="AB8" s="71"/>
    </row>
    <row r="9" spans="2:32" x14ac:dyDescent="0.25">
      <c r="N9" s="46"/>
      <c r="O9" s="46"/>
      <c r="P9" s="46"/>
      <c r="Q9" s="47"/>
      <c r="R9" s="46"/>
      <c r="X9" s="46"/>
      <c r="Y9" s="46"/>
      <c r="Z9" s="46"/>
      <c r="AA9" s="46"/>
      <c r="AB9" s="46"/>
    </row>
    <row r="10" spans="2:32" x14ac:dyDescent="0.25">
      <c r="N10" s="46"/>
      <c r="O10" s="46"/>
      <c r="P10" s="46"/>
      <c r="Q10" s="47"/>
      <c r="R10" s="46"/>
      <c r="X10" s="46"/>
      <c r="Y10" s="46"/>
      <c r="Z10" s="46"/>
      <c r="AA10" s="46"/>
      <c r="AB10" s="46"/>
    </row>
    <row r="11" spans="2:32" x14ac:dyDescent="0.25">
      <c r="N11" s="46"/>
      <c r="O11" s="46"/>
      <c r="P11" s="46"/>
      <c r="Q11" s="47"/>
      <c r="R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2:32" x14ac:dyDescent="0.25">
      <c r="N12" s="46"/>
      <c r="O12" s="46"/>
      <c r="P12" s="46"/>
      <c r="Q12" s="47"/>
      <c r="R12" s="46"/>
      <c r="X12" s="46"/>
      <c r="Y12" s="46"/>
      <c r="Z12" s="46"/>
      <c r="AA12" s="47"/>
      <c r="AB12" s="46"/>
      <c r="AC12" s="46"/>
      <c r="AD12" s="46"/>
      <c r="AE12" s="46"/>
      <c r="AF12" s="46"/>
    </row>
    <row r="13" spans="2:32" x14ac:dyDescent="0.25">
      <c r="N13" s="46"/>
      <c r="O13" s="46"/>
      <c r="P13" s="46"/>
      <c r="Q13" s="47"/>
      <c r="R13" s="46"/>
      <c r="X13" s="46"/>
      <c r="Y13" s="46"/>
      <c r="Z13" s="46"/>
      <c r="AA13" s="47"/>
      <c r="AB13" s="46"/>
      <c r="AC13" s="46"/>
      <c r="AD13" s="46"/>
      <c r="AE13" s="46"/>
      <c r="AF13" s="46"/>
    </row>
    <row r="14" spans="2:32" x14ac:dyDescent="0.25">
      <c r="N14" s="46"/>
      <c r="O14" s="46"/>
      <c r="P14" s="46"/>
      <c r="Q14" s="47"/>
      <c r="R14" s="46"/>
      <c r="X14" s="46"/>
      <c r="Y14" s="46"/>
      <c r="Z14" s="46"/>
      <c r="AA14" s="47"/>
      <c r="AB14" s="46"/>
      <c r="AC14" s="46"/>
      <c r="AD14" s="46"/>
      <c r="AE14" s="47"/>
      <c r="AF14" s="46"/>
    </row>
    <row r="15" spans="2:32" x14ac:dyDescent="0.25">
      <c r="N15" s="46"/>
      <c r="O15" s="46"/>
      <c r="P15" s="46"/>
      <c r="Q15" s="47"/>
      <c r="R15" s="46"/>
      <c r="X15" s="46"/>
      <c r="Y15" s="46"/>
      <c r="Z15" s="46"/>
      <c r="AA15" s="47"/>
      <c r="AB15" s="46"/>
      <c r="AC15" s="46"/>
      <c r="AD15" s="46"/>
      <c r="AE15" s="47"/>
      <c r="AF15" s="46"/>
    </row>
    <row r="16" spans="2:32" x14ac:dyDescent="0.25">
      <c r="N16" s="46"/>
      <c r="O16" s="46"/>
      <c r="P16" s="46"/>
      <c r="Q16" s="47"/>
      <c r="R16" s="46"/>
      <c r="X16" s="46"/>
      <c r="Y16" s="46"/>
      <c r="Z16" s="46"/>
      <c r="AA16" s="46"/>
      <c r="AB16" s="69"/>
      <c r="AC16" s="46"/>
      <c r="AD16" s="46"/>
      <c r="AE16" s="47"/>
      <c r="AF16" s="46"/>
    </row>
    <row r="17" spans="2:32" x14ac:dyDescent="0.25">
      <c r="N17" s="46"/>
      <c r="O17" s="46"/>
      <c r="P17" s="46"/>
      <c r="Q17" s="47"/>
      <c r="R17" s="46"/>
      <c r="X17" s="46"/>
      <c r="Y17" s="46"/>
      <c r="Z17" s="46"/>
      <c r="AA17" s="46"/>
      <c r="AB17" s="46"/>
      <c r="AC17" s="46"/>
      <c r="AD17" s="46"/>
      <c r="AE17" s="47"/>
      <c r="AF17" s="46"/>
    </row>
    <row r="18" spans="2:32" x14ac:dyDescent="0.25">
      <c r="R18" s="48"/>
      <c r="AB18" s="46"/>
      <c r="AC18" s="46"/>
      <c r="AD18" s="46"/>
      <c r="AE18" s="47"/>
      <c r="AF18" s="46"/>
    </row>
    <row r="19" spans="2:32" x14ac:dyDescent="0.25">
      <c r="AB19" s="46"/>
      <c r="AC19" s="46"/>
      <c r="AD19" s="46"/>
      <c r="AE19" s="47"/>
      <c r="AF19" s="46"/>
    </row>
    <row r="20" spans="2:32" x14ac:dyDescent="0.25">
      <c r="E20" s="71"/>
      <c r="F20" s="71"/>
      <c r="G20" s="71"/>
      <c r="H20" s="71"/>
      <c r="I20" s="71"/>
      <c r="AB20" s="46"/>
      <c r="AC20" s="46"/>
      <c r="AD20" s="46"/>
      <c r="AE20" s="47"/>
      <c r="AF20" s="46"/>
    </row>
    <row r="21" spans="2:32" x14ac:dyDescent="0.25">
      <c r="E21" s="46"/>
      <c r="F21" s="46"/>
      <c r="G21" s="46"/>
      <c r="I21" s="46"/>
      <c r="AB21" s="46"/>
      <c r="AC21" s="46"/>
      <c r="AD21" s="46"/>
      <c r="AE21" s="47"/>
      <c r="AF21" s="46"/>
    </row>
    <row r="22" spans="2:32" x14ac:dyDescent="0.25">
      <c r="E22" s="46"/>
      <c r="F22" s="46"/>
      <c r="G22" s="46"/>
      <c r="I22" s="46"/>
      <c r="AF22" s="48"/>
    </row>
    <row r="23" spans="2:32" x14ac:dyDescent="0.25">
      <c r="E23" s="46"/>
      <c r="F23" s="46"/>
      <c r="G23" s="46"/>
      <c r="I23" s="46"/>
    </row>
    <row r="24" spans="2:32" x14ac:dyDescent="0.25">
      <c r="I24" s="48"/>
    </row>
    <row r="26" spans="2:32" ht="18" x14ac:dyDescent="0.25">
      <c r="B26" s="70"/>
    </row>
    <row r="28" spans="2:32" x14ac:dyDescent="0.25">
      <c r="D28" s="46">
        <v>1</v>
      </c>
      <c r="E28" s="46" t="s">
        <v>14</v>
      </c>
      <c r="F28" s="46">
        <v>27.78</v>
      </c>
      <c r="G28" s="47">
        <f>F28*10.764</f>
        <v>299.02391999999998</v>
      </c>
      <c r="H28" s="46">
        <v>7</v>
      </c>
      <c r="AB28" s="46"/>
      <c r="AC28" s="46"/>
      <c r="AD28" s="46"/>
      <c r="AE28" s="46"/>
      <c r="AF28" s="46"/>
    </row>
    <row r="29" spans="2:32" x14ac:dyDescent="0.25">
      <c r="D29" s="46">
        <v>2</v>
      </c>
      <c r="E29" s="46" t="s">
        <v>14</v>
      </c>
      <c r="F29" s="46">
        <v>28.2</v>
      </c>
      <c r="G29" s="47">
        <f t="shared" ref="G29:G37" si="0">F29*10.764</f>
        <v>303.54479999999995</v>
      </c>
      <c r="H29" s="46">
        <v>7</v>
      </c>
      <c r="AB29" s="46"/>
      <c r="AC29" s="46"/>
      <c r="AD29" s="46"/>
      <c r="AE29" s="46"/>
      <c r="AF29" s="46"/>
    </row>
    <row r="30" spans="2:32" x14ac:dyDescent="0.25">
      <c r="D30" s="46">
        <v>3</v>
      </c>
      <c r="E30" s="46" t="s">
        <v>14</v>
      </c>
      <c r="F30" s="46">
        <v>28.49</v>
      </c>
      <c r="G30" s="47">
        <f t="shared" si="0"/>
        <v>306.66635999999994</v>
      </c>
      <c r="H30" s="46">
        <v>14</v>
      </c>
      <c r="AB30" s="46"/>
      <c r="AC30" s="46"/>
      <c r="AD30" s="46"/>
      <c r="AE30" s="46"/>
      <c r="AF30" s="46"/>
    </row>
    <row r="31" spans="2:32" x14ac:dyDescent="0.25">
      <c r="D31" s="46">
        <v>4</v>
      </c>
      <c r="E31" s="46" t="s">
        <v>14</v>
      </c>
      <c r="F31" s="46">
        <v>30.68</v>
      </c>
      <c r="G31" s="47">
        <f t="shared" si="0"/>
        <v>330.23951999999997</v>
      </c>
      <c r="H31" s="46">
        <v>2</v>
      </c>
    </row>
    <row r="32" spans="2:32" x14ac:dyDescent="0.25">
      <c r="D32" s="46">
        <v>5</v>
      </c>
      <c r="E32" s="46" t="s">
        <v>14</v>
      </c>
      <c r="F32" s="46">
        <v>31.1</v>
      </c>
      <c r="G32" s="47">
        <f t="shared" si="0"/>
        <v>334.7604</v>
      </c>
      <c r="H32" s="46">
        <v>1</v>
      </c>
      <c r="X32" s="71"/>
      <c r="Y32" s="71"/>
      <c r="Z32" s="71"/>
      <c r="AA32" s="71"/>
      <c r="AB32" s="71"/>
    </row>
    <row r="33" spans="4:28" x14ac:dyDescent="0.25">
      <c r="D33" s="46">
        <v>6</v>
      </c>
      <c r="E33" s="46" t="s">
        <v>14</v>
      </c>
      <c r="F33" s="46">
        <v>31.39</v>
      </c>
      <c r="G33" s="47">
        <f t="shared" si="0"/>
        <v>337.88195999999999</v>
      </c>
      <c r="H33" s="46">
        <v>1</v>
      </c>
      <c r="X33" s="49"/>
      <c r="Y33" s="49"/>
      <c r="Z33" s="49"/>
      <c r="AA33" s="34"/>
      <c r="AB33" s="49"/>
    </row>
    <row r="34" spans="4:28" x14ac:dyDescent="0.25">
      <c r="D34" s="46">
        <v>7</v>
      </c>
      <c r="E34" s="46" t="s">
        <v>14</v>
      </c>
      <c r="F34" s="46">
        <v>33.75</v>
      </c>
      <c r="G34" s="47">
        <f t="shared" si="0"/>
        <v>363.28499999999997</v>
      </c>
      <c r="H34" s="46">
        <v>7</v>
      </c>
      <c r="X34" s="49"/>
      <c r="Y34" s="49"/>
      <c r="Z34" s="49"/>
      <c r="AA34" s="34"/>
      <c r="AB34" s="49"/>
    </row>
    <row r="35" spans="4:28" x14ac:dyDescent="0.25">
      <c r="D35" s="46">
        <v>8</v>
      </c>
      <c r="E35" s="46" t="s">
        <v>14</v>
      </c>
      <c r="F35" s="46">
        <v>34.229999999999997</v>
      </c>
      <c r="G35" s="47">
        <f t="shared" si="0"/>
        <v>368.45171999999997</v>
      </c>
      <c r="H35" s="46">
        <v>7</v>
      </c>
      <c r="X35" s="49"/>
      <c r="Y35" s="49"/>
      <c r="Z35" s="49"/>
      <c r="AA35" s="34"/>
      <c r="AB35" s="49"/>
    </row>
    <row r="36" spans="4:28" x14ac:dyDescent="0.25">
      <c r="D36" s="46">
        <v>9</v>
      </c>
      <c r="E36" s="46" t="s">
        <v>15</v>
      </c>
      <c r="F36" s="46">
        <v>38.65</v>
      </c>
      <c r="G36" s="47">
        <f t="shared" si="0"/>
        <v>416.02859999999998</v>
      </c>
      <c r="H36" s="46">
        <v>21</v>
      </c>
      <c r="X36" s="49"/>
      <c r="Y36" s="49"/>
      <c r="Z36" s="49"/>
      <c r="AA36" s="34"/>
      <c r="AB36" s="49"/>
    </row>
    <row r="37" spans="4:28" x14ac:dyDescent="0.25">
      <c r="D37" s="46">
        <v>10</v>
      </c>
      <c r="E37" s="46" t="s">
        <v>15</v>
      </c>
      <c r="F37" s="46">
        <v>39.19</v>
      </c>
      <c r="G37" s="47">
        <f t="shared" si="0"/>
        <v>421.84115999999995</v>
      </c>
      <c r="H37" s="46">
        <v>7</v>
      </c>
      <c r="X37" s="49"/>
      <c r="Y37" s="49"/>
      <c r="Z37" s="49"/>
      <c r="AA37" s="34"/>
      <c r="AB37" s="49"/>
    </row>
    <row r="38" spans="4:28" x14ac:dyDescent="0.25">
      <c r="H38" s="48">
        <f>SUM(H28:H37)</f>
        <v>74</v>
      </c>
      <c r="X38" s="49"/>
      <c r="Y38" s="49"/>
      <c r="Z38" s="49"/>
      <c r="AA38" s="34"/>
      <c r="AB38" s="49"/>
    </row>
    <row r="39" spans="4:28" x14ac:dyDescent="0.25">
      <c r="X39" s="49"/>
      <c r="Y39" s="49"/>
      <c r="Z39" s="49"/>
      <c r="AA39" s="34"/>
      <c r="AB39" s="49"/>
    </row>
    <row r="40" spans="4:28" x14ac:dyDescent="0.25">
      <c r="X40" s="46"/>
      <c r="Y40" s="46"/>
      <c r="Z40" s="46"/>
      <c r="AA40" s="46"/>
      <c r="AB40" s="69"/>
    </row>
    <row r="41" spans="4:28" x14ac:dyDescent="0.25">
      <c r="X41" s="46"/>
      <c r="Y41" s="46"/>
      <c r="Z41" s="46"/>
      <c r="AA41" s="46"/>
      <c r="AB41" s="46"/>
    </row>
    <row r="59" spans="2:28" ht="18" x14ac:dyDescent="0.25">
      <c r="B59" s="70"/>
    </row>
    <row r="62" spans="2:28" x14ac:dyDescent="0.25">
      <c r="F62" s="51"/>
      <c r="G62" s="51"/>
      <c r="H62" s="51"/>
      <c r="I62" s="47"/>
      <c r="J62" s="51"/>
    </row>
    <row r="63" spans="2:28" x14ac:dyDescent="0.25">
      <c r="F63" s="51"/>
      <c r="G63" s="51"/>
      <c r="H63" s="51"/>
      <c r="I63" s="47"/>
      <c r="J63" s="51"/>
      <c r="X63" s="71"/>
      <c r="Y63" s="71"/>
      <c r="Z63" s="71"/>
      <c r="AA63" s="71"/>
      <c r="AB63" s="71"/>
    </row>
    <row r="64" spans="2:28" x14ac:dyDescent="0.25">
      <c r="F64" s="51"/>
      <c r="G64" s="51"/>
      <c r="H64" s="51"/>
      <c r="I64" s="47"/>
      <c r="J64" s="51"/>
      <c r="X64" s="46"/>
      <c r="Y64" s="46"/>
      <c r="Z64" s="46"/>
      <c r="AA64" s="47"/>
      <c r="AB64" s="46"/>
    </row>
    <row r="65" spans="6:28" x14ac:dyDescent="0.25">
      <c r="F65" s="51"/>
      <c r="G65" s="51"/>
      <c r="H65" s="51"/>
      <c r="I65" s="47"/>
      <c r="J65" s="51"/>
      <c r="X65" s="46"/>
      <c r="Y65" s="46"/>
      <c r="Z65" s="46"/>
      <c r="AA65" s="47"/>
      <c r="AB65" s="46"/>
    </row>
    <row r="66" spans="6:28" x14ac:dyDescent="0.25">
      <c r="F66" s="51"/>
      <c r="G66" s="51"/>
      <c r="H66" s="51"/>
      <c r="I66" s="47"/>
      <c r="J66" s="51"/>
      <c r="K66" s="72"/>
      <c r="X66" s="46"/>
      <c r="Y66" s="46"/>
      <c r="Z66" s="46"/>
      <c r="AA66" s="47"/>
      <c r="AB66" s="46"/>
    </row>
    <row r="67" spans="6:28" x14ac:dyDescent="0.25">
      <c r="F67" s="51"/>
      <c r="G67" s="51"/>
      <c r="H67" s="51"/>
      <c r="I67" s="47"/>
      <c r="J67" s="51"/>
      <c r="X67" s="46"/>
      <c r="Y67" s="46"/>
      <c r="Z67" s="46"/>
      <c r="AA67" s="47"/>
      <c r="AB67" s="46"/>
    </row>
    <row r="68" spans="6:28" x14ac:dyDescent="0.25">
      <c r="F68" s="51"/>
      <c r="G68" s="51"/>
      <c r="H68" s="51"/>
      <c r="I68" s="47"/>
      <c r="J68" s="51"/>
    </row>
    <row r="69" spans="6:28" x14ac:dyDescent="0.25">
      <c r="F69" s="51"/>
      <c r="G69" s="51"/>
      <c r="H69" s="51"/>
      <c r="I69" s="47"/>
      <c r="J69" s="51"/>
    </row>
    <row r="70" spans="6:28" x14ac:dyDescent="0.25">
      <c r="F70" s="51"/>
      <c r="G70" s="51"/>
      <c r="H70" s="51"/>
      <c r="I70" s="47"/>
      <c r="J70" s="51"/>
    </row>
    <row r="71" spans="6:28" x14ac:dyDescent="0.25">
      <c r="F71" s="51"/>
      <c r="G71" s="51"/>
      <c r="H71" s="51"/>
      <c r="I71" s="47"/>
      <c r="J71" s="51"/>
    </row>
    <row r="72" spans="6:28" x14ac:dyDescent="0.25">
      <c r="F72" s="51"/>
      <c r="G72" s="51"/>
      <c r="H72" s="51"/>
      <c r="I72" s="47"/>
      <c r="J72" s="51"/>
    </row>
    <row r="73" spans="6:28" x14ac:dyDescent="0.25">
      <c r="F73" s="51"/>
      <c r="G73" s="51"/>
      <c r="H73" s="51"/>
      <c r="I73" s="47"/>
      <c r="J73" s="51"/>
    </row>
    <row r="74" spans="6:28" x14ac:dyDescent="0.25">
      <c r="J74" s="4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80"/>
  <sheetViews>
    <sheetView zoomScale="115" zoomScaleNormal="115" workbookViewId="0">
      <selection activeCell="N3" sqref="N3:N7"/>
    </sheetView>
  </sheetViews>
  <sheetFormatPr defaultRowHeight="15" x14ac:dyDescent="0.25"/>
  <cols>
    <col min="1" max="1" width="13.85546875" style="59" customWidth="1"/>
    <col min="2" max="6" width="9.140625" style="59"/>
    <col min="7" max="7" width="10.140625" style="59" customWidth="1"/>
    <col min="8" max="8" width="6.7109375" style="59" customWidth="1"/>
    <col min="9" max="9" width="9.140625" style="59"/>
    <col min="10" max="10" width="8.28515625" style="59" customWidth="1"/>
    <col min="11" max="18" width="9.140625" style="59"/>
    <col min="19" max="43" width="9.140625" style="60"/>
    <col min="44" max="16384" width="9.140625" style="61"/>
  </cols>
  <sheetData>
    <row r="1" spans="1:17" x14ac:dyDescent="0.25">
      <c r="A1" s="74" t="s">
        <v>16</v>
      </c>
      <c r="C1" s="62"/>
      <c r="D1" s="62" t="s">
        <v>23</v>
      </c>
      <c r="E1" s="62"/>
    </row>
    <row r="2" spans="1:17" x14ac:dyDescent="0.25">
      <c r="A2" s="62" t="s">
        <v>17</v>
      </c>
      <c r="K2" s="34"/>
      <c r="Q2" s="34"/>
    </row>
    <row r="3" spans="1:17" x14ac:dyDescent="0.25">
      <c r="A3" s="62" t="s">
        <v>19</v>
      </c>
      <c r="B3" s="59">
        <v>1</v>
      </c>
      <c r="C3" s="59" t="s">
        <v>13</v>
      </c>
      <c r="D3" s="59">
        <v>38.659999999999997</v>
      </c>
      <c r="E3" s="34">
        <f>D3*10.764</f>
        <v>416.13623999999993</v>
      </c>
      <c r="G3" s="59">
        <v>487</v>
      </c>
      <c r="I3" s="34">
        <f>G3-E3</f>
        <v>70.86376000000007</v>
      </c>
      <c r="K3" s="59">
        <v>0</v>
      </c>
      <c r="L3" s="34">
        <f t="shared" ref="L3:L7" si="0">K3*10.764</f>
        <v>0</v>
      </c>
      <c r="M3" s="59">
        <v>6.18</v>
      </c>
      <c r="N3" s="34">
        <f t="shared" ref="N3:N7" si="1">M3*10.764</f>
        <v>66.521519999999995</v>
      </c>
      <c r="Q3" s="34"/>
    </row>
    <row r="4" spans="1:17" x14ac:dyDescent="0.25">
      <c r="B4" s="59">
        <v>2</v>
      </c>
      <c r="C4" s="59" t="s">
        <v>20</v>
      </c>
      <c r="D4" s="59">
        <v>28.32</v>
      </c>
      <c r="E4" s="34">
        <f t="shared" ref="E4:E7" si="2">D4*10.764</f>
        <v>304.83647999999999</v>
      </c>
      <c r="G4" s="59">
        <v>383</v>
      </c>
      <c r="I4" s="34">
        <f t="shared" ref="I4:I7" si="3">G4-E4</f>
        <v>78.163520000000005</v>
      </c>
      <c r="K4" s="59">
        <v>2.33</v>
      </c>
      <c r="L4" s="34">
        <f t="shared" si="0"/>
        <v>25.080120000000001</v>
      </c>
      <c r="M4" s="59">
        <v>4.12</v>
      </c>
      <c r="N4" s="34">
        <f t="shared" si="1"/>
        <v>44.347679999999997</v>
      </c>
      <c r="Q4" s="34"/>
    </row>
    <row r="5" spans="1:17" x14ac:dyDescent="0.25">
      <c r="B5" s="59">
        <v>3</v>
      </c>
      <c r="C5" s="59" t="s">
        <v>20</v>
      </c>
      <c r="D5" s="59">
        <v>33.76</v>
      </c>
      <c r="E5" s="34">
        <f t="shared" si="2"/>
        <v>363.39263999999997</v>
      </c>
      <c r="G5" s="59">
        <v>430</v>
      </c>
      <c r="I5" s="34">
        <f t="shared" si="3"/>
        <v>66.607360000000028</v>
      </c>
      <c r="K5" s="59">
        <v>0</v>
      </c>
      <c r="L5" s="34">
        <f t="shared" si="0"/>
        <v>0</v>
      </c>
      <c r="M5" s="59">
        <v>5.92</v>
      </c>
      <c r="N5" s="34">
        <f t="shared" si="1"/>
        <v>63.722879999999996</v>
      </c>
    </row>
    <row r="6" spans="1:17" x14ac:dyDescent="0.25">
      <c r="B6" s="59">
        <v>4</v>
      </c>
      <c r="C6" s="59" t="s">
        <v>20</v>
      </c>
      <c r="D6" s="59">
        <v>27.89</v>
      </c>
      <c r="E6" s="34">
        <f t="shared" si="2"/>
        <v>300.20796000000001</v>
      </c>
      <c r="G6" s="59">
        <v>377</v>
      </c>
      <c r="H6" s="62"/>
      <c r="I6" s="34">
        <f t="shared" si="3"/>
        <v>76.792039999999986</v>
      </c>
      <c r="J6" s="62"/>
      <c r="K6" s="59">
        <v>2.33</v>
      </c>
      <c r="L6" s="34">
        <f t="shared" si="0"/>
        <v>25.080120000000001</v>
      </c>
      <c r="M6" s="59">
        <v>4.12</v>
      </c>
      <c r="N6" s="34">
        <f t="shared" si="1"/>
        <v>44.347679999999997</v>
      </c>
      <c r="O6" s="64"/>
      <c r="P6" s="64"/>
      <c r="Q6" s="64"/>
    </row>
    <row r="7" spans="1:17" x14ac:dyDescent="0.25">
      <c r="B7" s="59">
        <v>5</v>
      </c>
      <c r="C7" s="73" t="s">
        <v>13</v>
      </c>
      <c r="D7" s="59">
        <v>39.200000000000003</v>
      </c>
      <c r="E7" s="34">
        <f t="shared" si="2"/>
        <v>421.94880000000001</v>
      </c>
      <c r="G7" s="59">
        <v>492</v>
      </c>
      <c r="I7" s="34">
        <f t="shared" si="3"/>
        <v>70.051199999999994</v>
      </c>
      <c r="K7" s="59">
        <v>0</v>
      </c>
      <c r="L7" s="34">
        <f t="shared" si="0"/>
        <v>0</v>
      </c>
      <c r="M7" s="59">
        <v>6.18</v>
      </c>
      <c r="N7" s="34">
        <f t="shared" si="1"/>
        <v>66.521519999999995</v>
      </c>
      <c r="Q7" s="34"/>
    </row>
    <row r="8" spans="1:17" x14ac:dyDescent="0.25">
      <c r="A8" s="62"/>
      <c r="E8" s="34"/>
      <c r="K8" s="34"/>
      <c r="Q8" s="34"/>
    </row>
    <row r="9" spans="1:17" x14ac:dyDescent="0.25">
      <c r="A9" s="74" t="s">
        <v>21</v>
      </c>
      <c r="K9" s="34"/>
      <c r="Q9" s="34"/>
    </row>
    <row r="10" spans="1:17" x14ac:dyDescent="0.25">
      <c r="A10" s="62" t="s">
        <v>22</v>
      </c>
      <c r="K10" s="34"/>
      <c r="Q10" s="34"/>
    </row>
    <row r="11" spans="1:17" x14ac:dyDescent="0.25">
      <c r="A11" s="59" t="s">
        <v>18</v>
      </c>
      <c r="B11" s="59">
        <v>1</v>
      </c>
      <c r="C11" s="59" t="s">
        <v>20</v>
      </c>
      <c r="D11" s="59">
        <v>29.48</v>
      </c>
      <c r="E11" s="34">
        <f t="shared" ref="E11:E14" si="4">D11*10.764</f>
        <v>317.32272</v>
      </c>
      <c r="G11" s="59">
        <v>330</v>
      </c>
      <c r="I11" s="34">
        <f t="shared" ref="I11:I14" si="5">G11-E11</f>
        <v>12.677279999999996</v>
      </c>
      <c r="K11" s="34"/>
      <c r="L11" s="59">
        <v>30.68</v>
      </c>
      <c r="M11" s="34">
        <f>L11*10.764</f>
        <v>330.23951999999997</v>
      </c>
      <c r="Q11" s="34"/>
    </row>
    <row r="12" spans="1:17" x14ac:dyDescent="0.25">
      <c r="B12" s="59">
        <v>2</v>
      </c>
      <c r="C12" s="59" t="s">
        <v>20</v>
      </c>
      <c r="D12" s="59">
        <v>31.39</v>
      </c>
      <c r="E12" s="34">
        <f t="shared" si="4"/>
        <v>337.88195999999999</v>
      </c>
      <c r="G12" s="59">
        <v>337</v>
      </c>
      <c r="I12" s="34">
        <v>0</v>
      </c>
      <c r="K12" s="34"/>
      <c r="L12" s="59">
        <v>31.39</v>
      </c>
      <c r="M12" s="34">
        <f t="shared" ref="M12:M14" si="6">L12*10.764</f>
        <v>337.88195999999999</v>
      </c>
      <c r="Q12" s="34"/>
    </row>
    <row r="13" spans="1:17" x14ac:dyDescent="0.25">
      <c r="B13" s="59">
        <v>3</v>
      </c>
      <c r="C13" s="59" t="s">
        <v>20</v>
      </c>
      <c r="D13" s="59">
        <v>31.1</v>
      </c>
      <c r="E13" s="34">
        <f t="shared" si="4"/>
        <v>334.7604</v>
      </c>
      <c r="G13" s="59">
        <v>335</v>
      </c>
      <c r="I13" s="34">
        <f t="shared" si="5"/>
        <v>0.23959999999999582</v>
      </c>
      <c r="K13" s="34"/>
      <c r="L13" s="59">
        <v>31.1</v>
      </c>
      <c r="M13" s="34">
        <f t="shared" si="6"/>
        <v>334.7604</v>
      </c>
      <c r="Q13" s="34"/>
    </row>
    <row r="14" spans="1:17" x14ac:dyDescent="0.25">
      <c r="B14" s="59">
        <v>4</v>
      </c>
      <c r="C14" s="59" t="s">
        <v>20</v>
      </c>
      <c r="D14" s="59">
        <v>29.42</v>
      </c>
      <c r="E14" s="34">
        <f t="shared" si="4"/>
        <v>316.67687999999998</v>
      </c>
      <c r="G14" s="59">
        <v>330</v>
      </c>
      <c r="I14" s="34">
        <f t="shared" si="5"/>
        <v>13.323120000000017</v>
      </c>
      <c r="K14" s="34"/>
      <c r="L14" s="59">
        <v>30.68</v>
      </c>
      <c r="M14" s="34">
        <f t="shared" si="6"/>
        <v>330.23951999999997</v>
      </c>
      <c r="Q14" s="34"/>
    </row>
    <row r="15" spans="1:17" x14ac:dyDescent="0.25">
      <c r="K15" s="34"/>
      <c r="Q15" s="34"/>
    </row>
    <row r="16" spans="1:17" x14ac:dyDescent="0.25">
      <c r="A16" s="62" t="s">
        <v>17</v>
      </c>
      <c r="K16" s="34"/>
      <c r="Q16" s="34"/>
    </row>
    <row r="17" spans="1:16" x14ac:dyDescent="0.25">
      <c r="A17" s="62" t="s">
        <v>19</v>
      </c>
      <c r="B17" s="59">
        <v>1</v>
      </c>
      <c r="C17" s="59" t="s">
        <v>13</v>
      </c>
      <c r="D17" s="59">
        <v>38.659999999999997</v>
      </c>
      <c r="E17" s="34">
        <f>D17*10.764</f>
        <v>416.13623999999993</v>
      </c>
      <c r="G17" s="59">
        <v>487</v>
      </c>
      <c r="I17" s="34">
        <f t="shared" ref="I17:I21" si="7">G17-E17</f>
        <v>70.86376000000007</v>
      </c>
      <c r="K17" s="59">
        <v>0</v>
      </c>
      <c r="L17" s="34">
        <f t="shared" ref="L17:L21" si="8">K17*10.764</f>
        <v>0</v>
      </c>
      <c r="M17" s="59">
        <v>6.18</v>
      </c>
      <c r="N17" s="34">
        <f t="shared" ref="N17:N21" si="9">M17*10.764</f>
        <v>66.521519999999995</v>
      </c>
      <c r="P17" s="34">
        <f>L17+N17</f>
        <v>66.521519999999995</v>
      </c>
    </row>
    <row r="18" spans="1:16" x14ac:dyDescent="0.25">
      <c r="B18" s="59">
        <v>2</v>
      </c>
      <c r="C18" s="59" t="s">
        <v>20</v>
      </c>
      <c r="D18" s="59">
        <v>28.49</v>
      </c>
      <c r="E18" s="34">
        <f t="shared" ref="E18:E21" si="10">D18*10.764</f>
        <v>306.66635999999994</v>
      </c>
      <c r="G18" s="59">
        <v>383</v>
      </c>
      <c r="I18" s="34">
        <f t="shared" si="7"/>
        <v>76.333640000000059</v>
      </c>
      <c r="K18" s="59">
        <v>2.33</v>
      </c>
      <c r="L18" s="34">
        <f t="shared" si="8"/>
        <v>25.080120000000001</v>
      </c>
      <c r="M18" s="59">
        <v>4.12</v>
      </c>
      <c r="N18" s="34">
        <f t="shared" si="9"/>
        <v>44.347679999999997</v>
      </c>
      <c r="P18" s="34">
        <f t="shared" ref="P18:P21" si="11">L18+N18</f>
        <v>69.427799999999991</v>
      </c>
    </row>
    <row r="19" spans="1:16" x14ac:dyDescent="0.25">
      <c r="B19" s="59">
        <v>3</v>
      </c>
      <c r="C19" s="59" t="s">
        <v>20</v>
      </c>
      <c r="D19" s="59">
        <v>34.229999999999997</v>
      </c>
      <c r="E19" s="34">
        <f t="shared" si="10"/>
        <v>368.45171999999997</v>
      </c>
      <c r="G19" s="59">
        <v>435</v>
      </c>
      <c r="I19" s="34">
        <f t="shared" si="7"/>
        <v>66.548280000000034</v>
      </c>
      <c r="K19" s="59">
        <v>0</v>
      </c>
      <c r="L19" s="34">
        <f t="shared" si="8"/>
        <v>0</v>
      </c>
      <c r="M19" s="59">
        <v>5.92</v>
      </c>
      <c r="N19" s="34">
        <f t="shared" si="9"/>
        <v>63.722879999999996</v>
      </c>
      <c r="P19" s="34">
        <f t="shared" si="11"/>
        <v>63.722879999999996</v>
      </c>
    </row>
    <row r="20" spans="1:16" x14ac:dyDescent="0.25">
      <c r="B20" s="59">
        <v>4</v>
      </c>
      <c r="C20" s="59" t="s">
        <v>20</v>
      </c>
      <c r="D20" s="59">
        <v>28.2</v>
      </c>
      <c r="E20" s="34">
        <f t="shared" si="10"/>
        <v>303.54479999999995</v>
      </c>
      <c r="G20" s="59">
        <v>380</v>
      </c>
      <c r="I20" s="34">
        <f t="shared" si="7"/>
        <v>76.455200000000048</v>
      </c>
      <c r="K20" s="59">
        <v>2.33</v>
      </c>
      <c r="L20" s="34">
        <f t="shared" si="8"/>
        <v>25.080120000000001</v>
      </c>
      <c r="M20" s="59">
        <v>4.12</v>
      </c>
      <c r="N20" s="34">
        <f t="shared" si="9"/>
        <v>44.347679999999997</v>
      </c>
      <c r="P20" s="34">
        <f t="shared" si="11"/>
        <v>69.427799999999991</v>
      </c>
    </row>
    <row r="21" spans="1:16" x14ac:dyDescent="0.25">
      <c r="B21" s="59">
        <v>5</v>
      </c>
      <c r="C21" s="73" t="s">
        <v>13</v>
      </c>
      <c r="D21" s="59">
        <v>38.659999999999997</v>
      </c>
      <c r="E21" s="34">
        <f t="shared" si="10"/>
        <v>416.13623999999993</v>
      </c>
      <c r="G21" s="59">
        <v>487</v>
      </c>
      <c r="I21" s="34">
        <f t="shared" si="7"/>
        <v>70.86376000000007</v>
      </c>
      <c r="K21" s="59">
        <v>0</v>
      </c>
      <c r="L21" s="34">
        <f t="shared" si="8"/>
        <v>0</v>
      </c>
      <c r="M21" s="59">
        <v>6.18</v>
      </c>
      <c r="N21" s="34">
        <f t="shared" si="9"/>
        <v>66.521519999999995</v>
      </c>
      <c r="P21" s="34">
        <f t="shared" si="11"/>
        <v>66.521519999999995</v>
      </c>
    </row>
    <row r="22" spans="1:16" x14ac:dyDescent="0.25">
      <c r="E22" s="34"/>
    </row>
    <row r="23" spans="1:16" x14ac:dyDescent="0.25">
      <c r="E23" s="34"/>
    </row>
    <row r="24" spans="1:16" x14ac:dyDescent="0.25">
      <c r="E24" s="34"/>
    </row>
    <row r="26" spans="1:16" x14ac:dyDescent="0.25">
      <c r="A26" s="62"/>
      <c r="E26" s="34"/>
    </row>
    <row r="27" spans="1:16" x14ac:dyDescent="0.25">
      <c r="E27" s="34"/>
    </row>
    <row r="28" spans="1:16" x14ac:dyDescent="0.25">
      <c r="E28" s="34"/>
    </row>
    <row r="29" spans="1:16" x14ac:dyDescent="0.25">
      <c r="E29" s="34"/>
    </row>
    <row r="30" spans="1:16" x14ac:dyDescent="0.25">
      <c r="E30" s="34"/>
    </row>
    <row r="32" spans="1:16" x14ac:dyDescent="0.25">
      <c r="A32" s="62"/>
      <c r="E32" s="34"/>
    </row>
    <row r="33" spans="1:5" x14ac:dyDescent="0.25">
      <c r="E33" s="34"/>
    </row>
    <row r="34" spans="1:5" x14ac:dyDescent="0.25">
      <c r="E34" s="34"/>
    </row>
    <row r="35" spans="1:5" x14ac:dyDescent="0.25">
      <c r="E35" s="34"/>
    </row>
    <row r="36" spans="1:5" x14ac:dyDescent="0.25">
      <c r="E36" s="34"/>
    </row>
    <row r="38" spans="1:5" x14ac:dyDescent="0.25">
      <c r="A38" s="62"/>
      <c r="E38" s="34"/>
    </row>
    <row r="39" spans="1:5" x14ac:dyDescent="0.25">
      <c r="E39" s="34"/>
    </row>
    <row r="40" spans="1:5" x14ac:dyDescent="0.25">
      <c r="E40" s="34"/>
    </row>
    <row r="41" spans="1:5" x14ac:dyDescent="0.25">
      <c r="E41" s="34"/>
    </row>
    <row r="42" spans="1:5" x14ac:dyDescent="0.25">
      <c r="E42" s="34"/>
    </row>
    <row r="44" spans="1:5" x14ac:dyDescent="0.25">
      <c r="A44" s="62"/>
      <c r="E44" s="34"/>
    </row>
    <row r="45" spans="1:5" x14ac:dyDescent="0.25">
      <c r="E45" s="34"/>
    </row>
    <row r="46" spans="1:5" x14ac:dyDescent="0.25">
      <c r="E46" s="34"/>
    </row>
    <row r="47" spans="1:5" x14ac:dyDescent="0.25">
      <c r="E47" s="34"/>
    </row>
    <row r="48" spans="1:5" x14ac:dyDescent="0.25">
      <c r="E48" s="34"/>
    </row>
    <row r="50" spans="1:5" x14ac:dyDescent="0.25">
      <c r="A50" s="62"/>
      <c r="E50" s="34"/>
    </row>
    <row r="51" spans="1:5" x14ac:dyDescent="0.25">
      <c r="E51" s="34"/>
    </row>
    <row r="52" spans="1:5" x14ac:dyDescent="0.25">
      <c r="E52" s="34"/>
    </row>
    <row r="53" spans="1:5" x14ac:dyDescent="0.25">
      <c r="E53" s="34"/>
    </row>
    <row r="55" spans="1:5" x14ac:dyDescent="0.25">
      <c r="A55" s="62"/>
      <c r="E55" s="34"/>
    </row>
    <row r="56" spans="1:5" x14ac:dyDescent="0.25">
      <c r="E56" s="34"/>
    </row>
    <row r="57" spans="1:5" x14ac:dyDescent="0.25">
      <c r="E57" s="34"/>
    </row>
    <row r="58" spans="1:5" x14ac:dyDescent="0.25">
      <c r="E58" s="34"/>
    </row>
    <row r="60" spans="1:5" x14ac:dyDescent="0.25">
      <c r="A60" s="62"/>
      <c r="E60" s="34"/>
    </row>
    <row r="61" spans="1:5" x14ac:dyDescent="0.25">
      <c r="E61" s="34"/>
    </row>
    <row r="62" spans="1:5" x14ac:dyDescent="0.25">
      <c r="E62" s="34"/>
    </row>
    <row r="63" spans="1:5" x14ac:dyDescent="0.25">
      <c r="E63" s="34"/>
    </row>
    <row r="64" spans="1:5" x14ac:dyDescent="0.25">
      <c r="E64" s="34"/>
    </row>
    <row r="66" spans="1:5" x14ac:dyDescent="0.25">
      <c r="A66" s="62"/>
      <c r="E66" s="34"/>
    </row>
    <row r="67" spans="1:5" x14ac:dyDescent="0.25">
      <c r="E67" s="34"/>
    </row>
    <row r="68" spans="1:5" x14ac:dyDescent="0.25">
      <c r="E68" s="34"/>
    </row>
    <row r="69" spans="1:5" x14ac:dyDescent="0.25">
      <c r="E69" s="34"/>
    </row>
    <row r="70" spans="1:5" x14ac:dyDescent="0.25">
      <c r="E70" s="34"/>
    </row>
    <row r="72" spans="1:5" x14ac:dyDescent="0.25">
      <c r="A72" s="62"/>
      <c r="E72" s="34"/>
    </row>
    <row r="73" spans="1:5" x14ac:dyDescent="0.25">
      <c r="E73" s="34"/>
    </row>
    <row r="74" spans="1:5" x14ac:dyDescent="0.25">
      <c r="B74" s="63"/>
      <c r="E74" s="34"/>
    </row>
    <row r="75" spans="1:5" x14ac:dyDescent="0.25">
      <c r="E75" s="34"/>
    </row>
    <row r="76" spans="1:5" x14ac:dyDescent="0.25">
      <c r="A76" s="62"/>
    </row>
    <row r="77" spans="1:5" x14ac:dyDescent="0.25">
      <c r="E77" s="34"/>
    </row>
    <row r="78" spans="1:5" x14ac:dyDescent="0.25">
      <c r="E78" s="34"/>
    </row>
    <row r="79" spans="1:5" x14ac:dyDescent="0.25">
      <c r="E79" s="34"/>
    </row>
    <row r="80" spans="1:5" x14ac:dyDescent="0.25">
      <c r="E80" s="34"/>
    </row>
  </sheetData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 - Wing</vt:lpstr>
      <vt:lpstr>A - Wing (Sale)</vt:lpstr>
      <vt:lpstr>A - Wing (Rehab)</vt:lpstr>
      <vt:lpstr>B - Wing</vt:lpstr>
      <vt:lpstr>B - Wing (Sale)</vt:lpstr>
      <vt:lpstr>B - Wing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2024-06-27T10:30:10Z</dcterms:modified>
</cp:coreProperties>
</file>