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6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Sheet6" sheetId="40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40"/>
  <c r="K9"/>
  <c r="K10"/>
  <c r="K11"/>
  <c r="K12"/>
  <c r="K13"/>
  <c r="K8"/>
  <c r="P5" i="4"/>
  <c r="Q5" s="1"/>
  <c r="B5" s="1"/>
  <c r="J5"/>
  <c r="I5"/>
  <c r="E5"/>
  <c r="A5"/>
  <c r="Q4"/>
  <c r="B4" s="1"/>
  <c r="J4"/>
  <c r="I4"/>
  <c r="E4"/>
  <c r="A4"/>
  <c r="P3"/>
  <c r="B3" s="1"/>
  <c r="J3"/>
  <c r="I3"/>
  <c r="E3"/>
  <c r="A3"/>
  <c r="Q2"/>
  <c r="B2" s="1"/>
  <c r="J2"/>
  <c r="I2"/>
  <c r="E2"/>
  <c r="A2"/>
  <c r="C17" i="25"/>
  <c r="G21" i="23"/>
  <c r="G20"/>
  <c r="G19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Q7"/>
  <c r="B7" s="1"/>
  <c r="C7" s="1"/>
  <c r="P7"/>
  <c r="J7"/>
  <c r="I7"/>
  <c r="E7"/>
  <c r="F7" s="1"/>
  <c r="A7"/>
  <c r="Q6"/>
  <c r="B6" s="1"/>
  <c r="C6" s="1"/>
  <c r="P6"/>
  <c r="J6"/>
  <c r="I6"/>
  <c r="E6"/>
  <c r="F6" s="1"/>
  <c r="A6"/>
  <c r="C5" l="1"/>
  <c r="F5"/>
  <c r="F4"/>
  <c r="C4"/>
  <c r="F3"/>
  <c r="C3"/>
  <c r="F2"/>
  <c r="C2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6"/>
  <c r="H6" s="1"/>
  <c r="G6"/>
  <c r="G8"/>
  <c r="D8"/>
  <c r="H8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19"/>
  <c r="P18"/>
  <c r="C23"/>
  <c r="O9"/>
  <c r="L28"/>
  <c r="L23"/>
  <c r="L24"/>
  <c r="L25"/>
  <c r="L26"/>
  <c r="L27"/>
  <c r="L31"/>
  <c r="L22"/>
  <c r="L10"/>
  <c r="L9"/>
  <c r="N9"/>
  <c r="M8"/>
  <c r="M7"/>
  <c r="G5" i="4" l="1"/>
  <c r="D5"/>
  <c r="H5" s="1"/>
  <c r="D3"/>
  <c r="H3" s="1"/>
  <c r="G3"/>
  <c r="D2"/>
  <c r="H2" s="1"/>
  <c r="G2"/>
  <c r="D4"/>
  <c r="H4" s="1"/>
  <c r="G4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5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l="1"/>
  <c r="C2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<sst xmlns="http://schemas.openxmlformats.org/spreadsheetml/2006/main" count="158" uniqueCount="117">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</sst>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0" fillId="2" borderId="0" xfId="0" applyFill="1" applyBorder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76200</xdr:rowOff>
    </xdr:from>
    <xdr:to>
      <xdr:col>9</xdr:col>
      <xdr:colOff>514350</xdr:colOff>
      <xdr:row>22</xdr:row>
      <xdr:rowOff>152400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457200"/>
          <a:ext cx="5724525" cy="3886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104775</xdr:rowOff>
    </xdr:from>
    <xdr:to>
      <xdr:col>10</xdr:col>
      <xdr:colOff>28575</xdr:colOff>
      <xdr:row>22</xdr:row>
      <xdr:rowOff>142875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295275"/>
          <a:ext cx="5724525" cy="4038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30535</v>
      </c>
      <c r="F2" s="71"/>
      <c r="G2" s="131" t="s">
        <v>76</v>
      </c>
      <c r="H2" s="132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28500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28500</v>
      </c>
      <c r="D5" s="56" t="s">
        <v>61</v>
      </c>
      <c r="E5" s="57">
        <f>ROUND(C5/10.764,0)</f>
        <v>2648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6400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22100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0.13</v>
      </c>
      <c r="D8" s="98">
        <f>1-C8</f>
        <v>0.87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19227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25627</v>
      </c>
      <c r="D10" s="56" t="s">
        <v>61</v>
      </c>
      <c r="E10" s="57">
        <f>ROUND(C10/10.764,0)</f>
        <v>2381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2011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13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47</v>
      </c>
      <c r="D15" s="71"/>
      <c r="E15" s="71">
        <f>E16*E10</f>
        <v>1547650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>
        <v>650</v>
      </c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E16*2000</f>
        <v>1300000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18"/>
  <sheetViews>
    <sheetView topLeftCell="C1" zoomScale="85" zoomScaleNormal="85" workbookViewId="0">
      <selection activeCell="C3" sqref="C3:K13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3"/>
      <c r="O1" s="133"/>
    </row>
    <row r="2" spans="3:19">
      <c r="G2" s="133"/>
      <c r="O2" s="133"/>
    </row>
    <row r="3" spans="3:19">
      <c r="C3" s="134"/>
      <c r="D3" s="134"/>
      <c r="E3" s="134"/>
      <c r="F3" s="134"/>
      <c r="H3" s="134"/>
      <c r="I3" s="134"/>
      <c r="J3" s="134"/>
      <c r="K3" s="134"/>
    </row>
    <row r="4" spans="3:19">
      <c r="H4" s="71"/>
      <c r="O4" s="71"/>
    </row>
    <row r="5" spans="3:19">
      <c r="C5" s="71"/>
      <c r="H5" s="71"/>
      <c r="K5" s="71"/>
      <c r="O5" s="71"/>
      <c r="R5" s="71"/>
      <c r="S5" s="71"/>
    </row>
    <row r="6" spans="3:19">
      <c r="C6" s="71"/>
      <c r="F6" s="71"/>
      <c r="H6" s="71"/>
      <c r="K6" s="71"/>
      <c r="O6" s="71"/>
      <c r="R6" s="71"/>
      <c r="S6" s="71"/>
    </row>
    <row r="7" spans="3:19">
      <c r="C7" s="71"/>
      <c r="F7" s="71"/>
      <c r="O7" s="71"/>
      <c r="R7" s="71"/>
      <c r="S7" s="71"/>
    </row>
    <row r="8" spans="3:19">
      <c r="C8" s="71"/>
      <c r="F8" s="71"/>
      <c r="H8" s="134"/>
      <c r="I8" s="134"/>
      <c r="J8" s="134"/>
      <c r="K8" s="114"/>
      <c r="O8" s="71"/>
      <c r="R8" s="71"/>
      <c r="S8" s="71"/>
    </row>
    <row r="9" spans="3:19">
      <c r="C9" s="71"/>
      <c r="F9" s="71"/>
      <c r="H9" s="118"/>
      <c r="I9" s="118"/>
      <c r="J9" s="118"/>
      <c r="K9" s="118"/>
      <c r="O9" s="71"/>
      <c r="R9" s="118"/>
      <c r="S9" s="71"/>
    </row>
    <row r="10" spans="3:19">
      <c r="C10" s="71"/>
      <c r="F10" s="71"/>
      <c r="H10" s="118"/>
      <c r="I10" s="118"/>
      <c r="J10" s="115"/>
      <c r="K10" s="115"/>
      <c r="L10" s="115"/>
      <c r="M10" s="115"/>
      <c r="N10" s="115"/>
      <c r="O10" s="71"/>
      <c r="R10" s="118"/>
      <c r="S10" s="71"/>
    </row>
    <row r="11" spans="3:19">
      <c r="H11" s="118"/>
      <c r="I11" s="118"/>
      <c r="J11" s="117"/>
      <c r="K11" s="117"/>
      <c r="L11" s="117"/>
      <c r="M11" s="116"/>
      <c r="N11" s="115"/>
      <c r="R11" s="118"/>
    </row>
    <row r="12" spans="3:19">
      <c r="C12" s="134"/>
      <c r="D12" s="134"/>
      <c r="E12" s="134"/>
      <c r="F12" s="114"/>
      <c r="H12" s="118"/>
      <c r="I12" s="118"/>
      <c r="J12" s="115"/>
      <c r="K12" s="115"/>
      <c r="L12" s="115"/>
      <c r="M12" s="115"/>
      <c r="N12" s="115"/>
    </row>
    <row r="13" spans="3:19">
      <c r="H13" s="118"/>
      <c r="I13" s="118"/>
      <c r="J13" s="120"/>
      <c r="K13" s="115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8" spans="19:19">
      <c r="S18" s="114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5"/>
      <c r="L1" s="135"/>
      <c r="M1" s="135"/>
      <c r="N1" s="135"/>
      <c r="O1" s="135"/>
      <c r="P1" s="135"/>
      <c r="Q1" s="135"/>
      <c r="R1" s="135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6">
      <c r="A1" s="11"/>
      <c r="B1" s="12"/>
      <c r="C1" s="13"/>
      <c r="D1" s="14"/>
      <c r="F1" s="74"/>
      <c r="G1" s="74"/>
    </row>
    <row r="2" spans="1:16">
      <c r="A2" s="15"/>
      <c r="C2" s="16" t="s">
        <v>97</v>
      </c>
      <c r="D2" s="17"/>
      <c r="F2" s="74"/>
      <c r="G2" s="74"/>
    </row>
    <row r="3" spans="1:16">
      <c r="A3" s="15" t="s">
        <v>13</v>
      </c>
      <c r="B3" s="18"/>
      <c r="C3" s="19">
        <v>4300</v>
      </c>
      <c r="D3" s="20" t="s">
        <v>116</v>
      </c>
      <c r="F3" s="74"/>
      <c r="G3" s="74"/>
      <c r="H3" s="74"/>
      <c r="I3" s="74"/>
    </row>
    <row r="4" spans="1:16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6" ht="16.5">
      <c r="A5" s="15" t="s">
        <v>15</v>
      </c>
      <c r="B5" s="18"/>
      <c r="C5" s="19">
        <f>C3-C4</f>
        <v>2300</v>
      </c>
      <c r="D5" s="22"/>
      <c r="F5" s="74"/>
      <c r="G5" s="74"/>
      <c r="H5" s="121"/>
      <c r="I5" s="74"/>
    </row>
    <row r="6" spans="1:16">
      <c r="A6" s="15" t="s">
        <v>16</v>
      </c>
      <c r="B6" s="18"/>
      <c r="C6" s="19">
        <f>C4</f>
        <v>2000</v>
      </c>
      <c r="D6" s="22"/>
      <c r="F6" s="74"/>
      <c r="G6" s="74"/>
    </row>
    <row r="7" spans="1:16">
      <c r="A7" s="15" t="s">
        <v>17</v>
      </c>
      <c r="B7" s="23"/>
      <c r="C7" s="24">
        <v>13</v>
      </c>
      <c r="D7" s="24"/>
      <c r="F7" s="74"/>
      <c r="G7" s="74"/>
      <c r="L7">
        <v>35.950000000000003</v>
      </c>
      <c r="M7">
        <f>L7*10.764</f>
        <v>386.9658</v>
      </c>
      <c r="N7">
        <v>387</v>
      </c>
    </row>
    <row r="8" spans="1:16">
      <c r="A8" s="15" t="s">
        <v>18</v>
      </c>
      <c r="B8" s="23"/>
      <c r="C8" s="24">
        <f>C9-C7</f>
        <v>47</v>
      </c>
      <c r="D8" s="24"/>
      <c r="F8" s="74"/>
      <c r="G8" s="74"/>
      <c r="L8">
        <v>3.6</v>
      </c>
      <c r="M8" s="71">
        <f>L8*10.764</f>
        <v>38.750399999999999</v>
      </c>
      <c r="N8">
        <v>39</v>
      </c>
    </row>
    <row r="9" spans="1:16">
      <c r="A9" s="15" t="s">
        <v>19</v>
      </c>
      <c r="B9" s="23"/>
      <c r="C9" s="24">
        <v>60</v>
      </c>
      <c r="D9" s="24"/>
      <c r="F9" s="74"/>
      <c r="G9" s="74"/>
      <c r="L9">
        <f>SUM(L7:L8)</f>
        <v>39.550000000000004</v>
      </c>
      <c r="N9">
        <f>SUM(N7:N8)</f>
        <v>426</v>
      </c>
      <c r="O9">
        <f>N9*1.1</f>
        <v>468.6</v>
      </c>
      <c r="P9">
        <v>469</v>
      </c>
    </row>
    <row r="10" spans="1:16" ht="30">
      <c r="A10" s="21" t="s">
        <v>20</v>
      </c>
      <c r="B10" s="23"/>
      <c r="C10" s="24">
        <f>90*C7/C9</f>
        <v>19.5</v>
      </c>
      <c r="D10" s="24"/>
      <c r="F10" s="74"/>
      <c r="G10" s="74"/>
      <c r="L10">
        <f>L9*10.764</f>
        <v>425.71620000000001</v>
      </c>
    </row>
    <row r="11" spans="1:16">
      <c r="A11" s="15"/>
      <c r="B11" s="25"/>
      <c r="C11" s="26">
        <f>C10%</f>
        <v>0.19500000000000001</v>
      </c>
      <c r="D11" s="26"/>
      <c r="F11" s="74"/>
      <c r="G11" s="74"/>
    </row>
    <row r="12" spans="1:16">
      <c r="A12" s="15" t="s">
        <v>21</v>
      </c>
      <c r="B12" s="18"/>
      <c r="C12" s="19">
        <f>C6*C11</f>
        <v>390</v>
      </c>
      <c r="D12" s="22"/>
      <c r="F12" s="74"/>
      <c r="G12" s="74"/>
    </row>
    <row r="13" spans="1:16">
      <c r="A13" s="15" t="s">
        <v>22</v>
      </c>
      <c r="B13" s="18"/>
      <c r="C13" s="19">
        <f>C6-C12</f>
        <v>1610</v>
      </c>
      <c r="D13" s="22"/>
      <c r="F13" s="74"/>
      <c r="G13" s="74"/>
    </row>
    <row r="14" spans="1:16">
      <c r="A14" s="15" t="s">
        <v>15</v>
      </c>
      <c r="B14" s="18"/>
      <c r="C14" s="19">
        <f>C5</f>
        <v>2300</v>
      </c>
      <c r="D14" s="22"/>
      <c r="F14" s="74"/>
      <c r="G14" s="74">
        <v>2934400</v>
      </c>
    </row>
    <row r="15" spans="1:16">
      <c r="B15" s="18"/>
      <c r="C15" s="19"/>
      <c r="D15" s="22"/>
      <c r="F15" s="74"/>
      <c r="G15" s="74">
        <v>200000</v>
      </c>
    </row>
    <row r="16" spans="1:16">
      <c r="A16" s="27" t="s">
        <v>23</v>
      </c>
      <c r="B16" s="28"/>
      <c r="C16" s="20">
        <f>C14+C13</f>
        <v>3910</v>
      </c>
      <c r="D16" s="20"/>
      <c r="E16" s="60"/>
      <c r="F16" s="74"/>
      <c r="G16" s="74"/>
      <c r="H16" s="71"/>
    </row>
    <row r="17" spans="1:16">
      <c r="B17" s="23"/>
      <c r="C17" s="24"/>
      <c r="D17" s="24"/>
      <c r="F17" s="74"/>
      <c r="G17" s="74"/>
      <c r="H17" s="71"/>
      <c r="N17" s="10">
        <v>469</v>
      </c>
      <c r="P17">
        <v>31500</v>
      </c>
    </row>
    <row r="18" spans="1:16" ht="16.5">
      <c r="A18" s="27" t="s">
        <v>115</v>
      </c>
      <c r="B18" s="7"/>
      <c r="C18" s="72">
        <v>650</v>
      </c>
      <c r="D18" s="72"/>
      <c r="E18" s="73"/>
      <c r="F18" s="74"/>
      <c r="G18" s="74"/>
      <c r="H18" s="71"/>
      <c r="N18" s="10">
        <v>2926</v>
      </c>
      <c r="P18">
        <f>P17/10.764</f>
        <v>2926.4214046822744</v>
      </c>
    </row>
    <row r="19" spans="1:16">
      <c r="A19" s="15"/>
      <c r="B19" s="6"/>
      <c r="C19" s="29">
        <f>C18*C16</f>
        <v>2541500</v>
      </c>
      <c r="D19" s="74" t="s">
        <v>68</v>
      </c>
      <c r="E19" s="29"/>
      <c r="F19" s="74" t="s">
        <v>68</v>
      </c>
      <c r="G19" s="74">
        <f>G14+G15</f>
        <v>3134400</v>
      </c>
      <c r="N19" s="10">
        <f>N18*N17</f>
        <v>1372294</v>
      </c>
    </row>
    <row r="20" spans="1:16">
      <c r="A20" s="15"/>
      <c r="C20" s="30">
        <f>C19*95%</f>
        <v>2414425</v>
      </c>
      <c r="D20" s="74" t="s">
        <v>24</v>
      </c>
      <c r="E20" s="30"/>
      <c r="F20" s="74" t="s">
        <v>24</v>
      </c>
      <c r="G20" s="74">
        <f>G19*95%</f>
        <v>2977680</v>
      </c>
    </row>
    <row r="21" spans="1:16">
      <c r="A21" s="15"/>
      <c r="C21" s="30">
        <f>C19*80%</f>
        <v>2033200</v>
      </c>
      <c r="D21" s="74" t="s">
        <v>25</v>
      </c>
      <c r="E21" s="30"/>
      <c r="F21" s="74" t="s">
        <v>25</v>
      </c>
      <c r="G21" s="74">
        <f>G19*80%</f>
        <v>2507520</v>
      </c>
    </row>
    <row r="22" spans="1:16">
      <c r="A22" s="15"/>
      <c r="F22" s="74"/>
      <c r="G22" s="74"/>
      <c r="J22">
        <v>15</v>
      </c>
      <c r="K22">
        <v>10</v>
      </c>
      <c r="L22">
        <f>K22*J22</f>
        <v>150</v>
      </c>
    </row>
    <row r="23" spans="1:16">
      <c r="A23" s="31" t="s">
        <v>26</v>
      </c>
      <c r="B23" s="32"/>
      <c r="C23" s="33">
        <f>C4*469</f>
        <v>938000</v>
      </c>
      <c r="D23" s="33">
        <f>D4*D18</f>
        <v>0</v>
      </c>
      <c r="J23">
        <v>10</v>
      </c>
      <c r="K23">
        <v>9</v>
      </c>
      <c r="L23" s="71">
        <f t="shared" ref="L23:L31" si="0">K23*J23</f>
        <v>90</v>
      </c>
    </row>
    <row r="24" spans="1:16">
      <c r="A24" s="15" t="s">
        <v>27</v>
      </c>
      <c r="J24">
        <v>9</v>
      </c>
      <c r="K24">
        <v>8</v>
      </c>
      <c r="L24" s="71">
        <f t="shared" si="0"/>
        <v>72</v>
      </c>
    </row>
    <row r="25" spans="1:16">
      <c r="A25" s="34" t="s">
        <v>28</v>
      </c>
      <c r="B25" s="16"/>
      <c r="C25" s="30">
        <f>C19*0.025/12</f>
        <v>5294.791666666667</v>
      </c>
      <c r="D25" s="30"/>
      <c r="J25">
        <v>6</v>
      </c>
      <c r="K25">
        <v>4</v>
      </c>
      <c r="L25" s="71">
        <f t="shared" si="0"/>
        <v>24</v>
      </c>
    </row>
    <row r="26" spans="1:16">
      <c r="C26" s="30"/>
      <c r="D26" s="30"/>
      <c r="J26">
        <v>4</v>
      </c>
      <c r="K26">
        <v>4</v>
      </c>
      <c r="L26" s="71">
        <f t="shared" si="0"/>
        <v>16</v>
      </c>
    </row>
    <row r="27" spans="1:16">
      <c r="C27" s="30"/>
      <c r="D27" s="30"/>
      <c r="J27">
        <v>9</v>
      </c>
      <c r="K27">
        <v>4</v>
      </c>
      <c r="L27" s="71">
        <f t="shared" si="0"/>
        <v>36</v>
      </c>
    </row>
    <row r="28" spans="1:16">
      <c r="C28"/>
      <c r="D28"/>
      <c r="L28" s="71">
        <f>SUM(L22:L27)</f>
        <v>388</v>
      </c>
    </row>
    <row r="29" spans="1:16">
      <c r="C29"/>
      <c r="D29"/>
      <c r="L29" s="71"/>
    </row>
    <row r="30" spans="1:16">
      <c r="C30"/>
      <c r="D30"/>
      <c r="L30" s="71"/>
    </row>
    <row r="31" spans="1:16">
      <c r="C31"/>
      <c r="D31"/>
      <c r="J31">
        <v>10</v>
      </c>
      <c r="K31">
        <v>4</v>
      </c>
      <c r="L31" s="71">
        <f t="shared" si="0"/>
        <v>40</v>
      </c>
    </row>
    <row r="32" spans="1:16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36" t="s">
        <v>0</v>
      </c>
      <c r="B39" s="136" t="s">
        <v>98</v>
      </c>
      <c r="C39" s="136" t="s">
        <v>99</v>
      </c>
      <c r="D39" s="136" t="s">
        <v>100</v>
      </c>
      <c r="E39" s="122" t="s">
        <v>101</v>
      </c>
      <c r="F39" s="122" t="s">
        <v>103</v>
      </c>
      <c r="G39" s="122" t="s">
        <v>104</v>
      </c>
      <c r="H39" s="122" t="s">
        <v>105</v>
      </c>
      <c r="I39" s="122" t="s">
        <v>106</v>
      </c>
      <c r="J39" s="136" t="s">
        <v>109</v>
      </c>
      <c r="K39" s="136" t="s">
        <v>110</v>
      </c>
      <c r="L39" s="136" t="s">
        <v>111</v>
      </c>
      <c r="M39" s="136" t="s">
        <v>112</v>
      </c>
    </row>
    <row r="40" spans="1:13" ht="18">
      <c r="A40" s="137"/>
      <c r="B40" s="137"/>
      <c r="C40" s="137"/>
      <c r="D40" s="137"/>
      <c r="E40" s="123" t="s">
        <v>102</v>
      </c>
      <c r="F40" s="123" t="s">
        <v>102</v>
      </c>
      <c r="G40" s="123" t="s">
        <v>102</v>
      </c>
      <c r="H40" s="123" t="s">
        <v>102</v>
      </c>
      <c r="I40" s="123" t="s">
        <v>107</v>
      </c>
      <c r="J40" s="137"/>
      <c r="K40" s="137"/>
      <c r="L40" s="137"/>
      <c r="M40" s="137"/>
    </row>
    <row r="41" spans="1:13" ht="15.75" thickBot="1">
      <c r="A41" s="138"/>
      <c r="B41" s="138"/>
      <c r="C41" s="138"/>
      <c r="D41" s="138"/>
      <c r="E41" s="124"/>
      <c r="F41" s="124"/>
      <c r="G41" s="124"/>
      <c r="H41" s="124"/>
      <c r="I41" s="125" t="s">
        <v>108</v>
      </c>
      <c r="J41" s="138"/>
      <c r="K41" s="138"/>
      <c r="L41" s="138"/>
      <c r="M41" s="138"/>
    </row>
    <row r="42" spans="1:13" ht="15.75" thickBot="1">
      <c r="A42" s="126">
        <v>10</v>
      </c>
      <c r="B42" s="127">
        <v>302</v>
      </c>
      <c r="C42" s="127">
        <v>3</v>
      </c>
      <c r="D42" s="127" t="s">
        <v>113</v>
      </c>
      <c r="E42" s="127">
        <v>387</v>
      </c>
      <c r="F42" s="127">
        <v>39</v>
      </c>
      <c r="G42" s="127">
        <v>426</v>
      </c>
      <c r="H42" s="127">
        <v>469</v>
      </c>
      <c r="I42" s="128">
        <v>4700</v>
      </c>
      <c r="J42" s="130">
        <v>2002200</v>
      </c>
      <c r="K42" s="129">
        <v>1902090</v>
      </c>
      <c r="L42" s="129">
        <v>1601760</v>
      </c>
      <c r="M42" s="128">
        <v>4000</v>
      </c>
    </row>
    <row r="46" spans="1:13">
      <c r="A46" s="35"/>
    </row>
    <row r="50" spans="1:13">
      <c r="K50" s="71" t="s">
        <v>114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I5" sqref="I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645.83333333333337</v>
      </c>
      <c r="C2" s="4">
        <f t="shared" ref="C2:C5" si="2">B2*1.2</f>
        <v>775</v>
      </c>
      <c r="D2" s="4">
        <f t="shared" ref="D2:D5" si="3">C2*1.2</f>
        <v>930</v>
      </c>
      <c r="E2" s="5">
        <f t="shared" ref="E2:E5" si="4">R2</f>
        <v>3500000</v>
      </c>
      <c r="F2" s="4">
        <f t="shared" ref="F2:F5" si="5">ROUND((E2/B2),0)</f>
        <v>5419</v>
      </c>
      <c r="G2" s="4">
        <f t="shared" ref="G2:G5" si="6">ROUND((E2/C2),0)</f>
        <v>4516</v>
      </c>
      <c r="H2" s="4">
        <f t="shared" ref="H2:H5" si="7">ROUND((E2/D2),0)</f>
        <v>3763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775</v>
      </c>
      <c r="Q2" s="71">
        <f t="shared" ref="Q2:Q5" si="10">P2/1.2</f>
        <v>645.83333333333337</v>
      </c>
      <c r="R2" s="2">
        <v>3500000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666</v>
      </c>
      <c r="C3" s="4">
        <f t="shared" si="2"/>
        <v>799.19999999999993</v>
      </c>
      <c r="D3" s="4">
        <f t="shared" si="3"/>
        <v>959.03999999999985</v>
      </c>
      <c r="E3" s="5">
        <f t="shared" si="4"/>
        <v>3300000</v>
      </c>
      <c r="F3" s="4">
        <f t="shared" si="5"/>
        <v>4955</v>
      </c>
      <c r="G3" s="4">
        <f t="shared" si="6"/>
        <v>4129</v>
      </c>
      <c r="H3" s="4">
        <f t="shared" si="7"/>
        <v>3441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" si="11">O3/1.2</f>
        <v>0</v>
      </c>
      <c r="Q3" s="71">
        <v>666</v>
      </c>
      <c r="R3" s="2">
        <v>3300000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334.16666666666669</v>
      </c>
      <c r="C4" s="4">
        <f t="shared" si="2"/>
        <v>401</v>
      </c>
      <c r="D4" s="4">
        <f t="shared" si="3"/>
        <v>481.2</v>
      </c>
      <c r="E4" s="5">
        <f t="shared" si="4"/>
        <v>1770000</v>
      </c>
      <c r="F4" s="4">
        <f t="shared" si="5"/>
        <v>5297</v>
      </c>
      <c r="G4" s="4">
        <f t="shared" si="6"/>
        <v>4414</v>
      </c>
      <c r="H4" s="4">
        <f t="shared" si="7"/>
        <v>3678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401</v>
      </c>
      <c r="Q4" s="71">
        <f t="shared" si="10"/>
        <v>334.16666666666669</v>
      </c>
      <c r="R4" s="2">
        <v>1770000</v>
      </c>
      <c r="S4" s="2"/>
      <c r="T4" s="2"/>
    </row>
    <row r="5" spans="1:35">
      <c r="A5" s="4">
        <f t="shared" si="0"/>
        <v>0</v>
      </c>
      <c r="B5" s="4">
        <f t="shared" si="1"/>
        <v>555.55555555555566</v>
      </c>
      <c r="C5" s="4">
        <f t="shared" si="2"/>
        <v>666.66666666666674</v>
      </c>
      <c r="D5" s="4">
        <f t="shared" si="3"/>
        <v>800.00000000000011</v>
      </c>
      <c r="E5" s="5">
        <f t="shared" si="4"/>
        <v>3500000</v>
      </c>
      <c r="F5" s="4">
        <f t="shared" si="5"/>
        <v>6300</v>
      </c>
      <c r="G5" s="4">
        <f t="shared" si="6"/>
        <v>5250</v>
      </c>
      <c r="H5" s="4">
        <f t="shared" si="7"/>
        <v>4375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800</v>
      </c>
      <c r="P5" s="71">
        <f t="shared" ref="P5" si="12">O5/1.2</f>
        <v>666.66666666666674</v>
      </c>
      <c r="Q5" s="71">
        <f t="shared" si="10"/>
        <v>555.55555555555566</v>
      </c>
      <c r="R5" s="2">
        <v>3500000</v>
      </c>
      <c r="S5" s="2"/>
      <c r="T5" s="2"/>
    </row>
    <row r="6" spans="1:35">
      <c r="A6" s="4">
        <f t="shared" ref="A6:A17" si="13">N6</f>
        <v>0</v>
      </c>
      <c r="B6" s="4">
        <f t="shared" ref="B6:B17" si="14">Q6</f>
        <v>0</v>
      </c>
      <c r="C6" s="4">
        <f t="shared" ref="C6:C17" si="15">B6*1.2</f>
        <v>0</v>
      </c>
      <c r="D6" s="4">
        <f t="shared" ref="D6:D17" si="16">C6*1.2</f>
        <v>0</v>
      </c>
      <c r="E6" s="5">
        <f t="shared" ref="E6:E17" si="17">R6</f>
        <v>0</v>
      </c>
      <c r="F6" s="4" t="e">
        <f t="shared" ref="F6:F17" si="18">ROUND((E6/B6),0)</f>
        <v>#DIV/0!</v>
      </c>
      <c r="G6" s="4" t="e">
        <f t="shared" ref="G6:G17" si="19">ROUND((E6/C6),0)</f>
        <v>#DIV/0!</v>
      </c>
      <c r="H6" s="4" t="e">
        <f t="shared" ref="H6:H17" si="20">ROUND((E6/D6),0)</f>
        <v>#DIV/0!</v>
      </c>
      <c r="I6" s="4">
        <f t="shared" ref="I6:I17" si="21">T6</f>
        <v>0</v>
      </c>
      <c r="J6" s="4">
        <f t="shared" ref="J6:J17" si="22">U6</f>
        <v>0</v>
      </c>
      <c r="K6" s="71"/>
      <c r="L6" s="71"/>
      <c r="M6" s="71"/>
      <c r="N6" s="71"/>
      <c r="O6" s="71">
        <v>0</v>
      </c>
      <c r="P6" s="71">
        <f t="shared" ref="P6:P7" si="23">O6/1.2</f>
        <v>0</v>
      </c>
      <c r="Q6" s="71">
        <f t="shared" ref="Q6:Q17" si="24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3"/>
        <v>0</v>
      </c>
      <c r="B7" s="4">
        <f t="shared" si="14"/>
        <v>0</v>
      </c>
      <c r="C7" s="4">
        <f t="shared" si="15"/>
        <v>0</v>
      </c>
      <c r="D7" s="4">
        <f t="shared" si="16"/>
        <v>0</v>
      </c>
      <c r="E7" s="5">
        <f t="shared" si="17"/>
        <v>0</v>
      </c>
      <c r="F7" s="4" t="e">
        <f t="shared" si="18"/>
        <v>#DIV/0!</v>
      </c>
      <c r="G7" s="4" t="e">
        <f t="shared" si="19"/>
        <v>#DIV/0!</v>
      </c>
      <c r="H7" s="4" t="e">
        <f t="shared" si="20"/>
        <v>#DIV/0!</v>
      </c>
      <c r="I7" s="4">
        <f t="shared" si="21"/>
        <v>0</v>
      </c>
      <c r="J7" s="4">
        <f t="shared" si="22"/>
        <v>0</v>
      </c>
      <c r="K7" s="71"/>
      <c r="L7" s="71"/>
      <c r="M7" s="71"/>
      <c r="N7" s="71"/>
      <c r="O7" s="71">
        <v>0</v>
      </c>
      <c r="P7" s="71">
        <f t="shared" si="23"/>
        <v>0</v>
      </c>
      <c r="Q7" s="71">
        <f t="shared" si="24"/>
        <v>0</v>
      </c>
      <c r="R7" s="2">
        <v>0</v>
      </c>
      <c r="S7" s="2"/>
      <c r="T7" s="2"/>
    </row>
    <row r="8" spans="1:35">
      <c r="A8" s="4">
        <f t="shared" si="13"/>
        <v>0</v>
      </c>
      <c r="B8" s="4">
        <f t="shared" si="14"/>
        <v>0</v>
      </c>
      <c r="C8" s="4">
        <f t="shared" si="15"/>
        <v>0</v>
      </c>
      <c r="D8" s="4">
        <f t="shared" si="16"/>
        <v>0</v>
      </c>
      <c r="E8" s="5">
        <f t="shared" si="17"/>
        <v>0</v>
      </c>
      <c r="F8" s="4" t="e">
        <f t="shared" si="18"/>
        <v>#DIV/0!</v>
      </c>
      <c r="G8" s="4" t="e">
        <f t="shared" si="19"/>
        <v>#DIV/0!</v>
      </c>
      <c r="H8" s="4" t="e">
        <f t="shared" si="20"/>
        <v>#DIV/0!</v>
      </c>
      <c r="I8" s="4">
        <f t="shared" si="21"/>
        <v>0</v>
      </c>
      <c r="J8" s="4">
        <f t="shared" si="22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4"/>
        <v>0</v>
      </c>
      <c r="R8" s="2">
        <v>0</v>
      </c>
      <c r="S8" s="2"/>
      <c r="T8" s="2"/>
    </row>
    <row r="9" spans="1:35">
      <c r="A9" s="4">
        <f t="shared" si="13"/>
        <v>0</v>
      </c>
      <c r="B9" s="4">
        <f t="shared" si="14"/>
        <v>0</v>
      </c>
      <c r="C9" s="4">
        <f t="shared" si="15"/>
        <v>0</v>
      </c>
      <c r="D9" s="4">
        <f t="shared" si="16"/>
        <v>0</v>
      </c>
      <c r="E9" s="5">
        <f t="shared" si="17"/>
        <v>0</v>
      </c>
      <c r="F9" s="4" t="e">
        <f t="shared" si="18"/>
        <v>#DIV/0!</v>
      </c>
      <c r="G9" s="4" t="e">
        <f t="shared" si="19"/>
        <v>#DIV/0!</v>
      </c>
      <c r="H9" s="4" t="e">
        <f t="shared" si="20"/>
        <v>#DIV/0!</v>
      </c>
      <c r="I9" s="4">
        <f t="shared" si="21"/>
        <v>0</v>
      </c>
      <c r="J9" s="4">
        <f t="shared" si="22"/>
        <v>0</v>
      </c>
      <c r="K9" s="71"/>
      <c r="L9" s="71"/>
      <c r="M9" s="71"/>
      <c r="N9" s="71"/>
      <c r="O9" s="71">
        <v>0</v>
      </c>
      <c r="P9" s="71">
        <f t="shared" ref="P9" si="25">O9/1.2</f>
        <v>0</v>
      </c>
      <c r="Q9" s="71">
        <f t="shared" si="24"/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6"/>
        <v>0</v>
      </c>
      <c r="E10" s="5">
        <f t="shared" si="17"/>
        <v>0</v>
      </c>
      <c r="F10" s="4" t="e">
        <f t="shared" si="18"/>
        <v>#DIV/0!</v>
      </c>
      <c r="G10" s="4" t="e">
        <f t="shared" si="19"/>
        <v>#DIV/0!</v>
      </c>
      <c r="H10" s="4" t="e">
        <f t="shared" si="20"/>
        <v>#DIV/0!</v>
      </c>
      <c r="I10" s="4">
        <f t="shared" si="21"/>
        <v>0</v>
      </c>
      <c r="J10" s="4">
        <f t="shared" si="2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4"/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71"/>
      <c r="L12" s="71"/>
      <c r="M12" s="71"/>
      <c r="N12" s="71"/>
      <c r="O12" s="71">
        <v>0</v>
      </c>
      <c r="P12" s="71">
        <f t="shared" ref="P12:P13" si="26">O12/1.2</f>
        <v>0</v>
      </c>
      <c r="Q12" s="71">
        <f t="shared" si="24"/>
        <v>0</v>
      </c>
      <c r="R12" s="2">
        <v>0</v>
      </c>
      <c r="S12" s="2"/>
      <c r="V12" s="68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71"/>
      <c r="L13" s="71"/>
      <c r="M13" s="71"/>
      <c r="N13" s="71"/>
      <c r="O13" s="71">
        <v>0</v>
      </c>
      <c r="P13" s="71">
        <f t="shared" si="26"/>
        <v>0</v>
      </c>
      <c r="Q13" s="71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4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71"/>
      <c r="L15" s="71"/>
      <c r="M15" s="71"/>
      <c r="N15" s="71"/>
      <c r="O15" s="71">
        <v>0</v>
      </c>
      <c r="P15" s="71">
        <f t="shared" ref="P15" si="27">O15/1.2</f>
        <v>0</v>
      </c>
      <c r="Q15" s="71">
        <f t="shared" si="24"/>
        <v>0</v>
      </c>
      <c r="R15" s="2">
        <v>0</v>
      </c>
      <c r="S15" s="2"/>
    </row>
    <row r="16" spans="1:35">
      <c r="A16" s="4">
        <f t="shared" si="13"/>
        <v>0</v>
      </c>
      <c r="B16" s="4">
        <f t="shared" si="14"/>
        <v>0</v>
      </c>
      <c r="C16" s="4">
        <f t="shared" si="15"/>
        <v>0</v>
      </c>
      <c r="D16" s="4">
        <f t="shared" si="16"/>
        <v>0</v>
      </c>
      <c r="E16" s="5">
        <f t="shared" si="17"/>
        <v>0</v>
      </c>
      <c r="F16" s="4" t="e">
        <f t="shared" si="18"/>
        <v>#DIV/0!</v>
      </c>
      <c r="G16" s="4" t="e">
        <f t="shared" si="19"/>
        <v>#DIV/0!</v>
      </c>
      <c r="H16" s="4" t="e">
        <f t="shared" si="20"/>
        <v>#DIV/0!</v>
      </c>
      <c r="I16" s="4">
        <f t="shared" si="21"/>
        <v>0</v>
      </c>
      <c r="J16" s="4">
        <f t="shared" si="22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24"/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2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2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28">N19</f>
        <v>0</v>
      </c>
      <c r="B19" s="4">
        <f t="shared" ref="B19" si="29">Q19</f>
        <v>0</v>
      </c>
      <c r="C19" s="4">
        <f t="shared" ref="C19" si="30">B19*1.2</f>
        <v>0</v>
      </c>
      <c r="D19" s="4">
        <f t="shared" ref="D19" si="31">C19*1.2</f>
        <v>0</v>
      </c>
      <c r="E19" s="5">
        <f t="shared" ref="E19" si="32">R19</f>
        <v>0</v>
      </c>
      <c r="F19" s="4" t="e">
        <f t="shared" ref="F19" si="33">ROUND((E19/B19),0)</f>
        <v>#DIV/0!</v>
      </c>
      <c r="G19" s="4" t="e">
        <f t="shared" ref="G19" si="34">ROUND((E19/C19),0)</f>
        <v>#DIV/0!</v>
      </c>
      <c r="H19" s="4" t="e">
        <f t="shared" ref="H19" si="35">ROUND((E19/D19),0)</f>
        <v>#DIV/0!</v>
      </c>
      <c r="I19" s="4">
        <f t="shared" ref="I19:J19" si="36">T19</f>
        <v>0</v>
      </c>
      <c r="J19" s="4">
        <f t="shared" si="36"/>
        <v>0</v>
      </c>
      <c r="O19" s="71">
        <v>0</v>
      </c>
      <c r="P19" s="71">
        <f>O19/1.2</f>
        <v>0</v>
      </c>
      <c r="Q19" s="71">
        <f t="shared" ref="Q19" si="3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I26" sqref="I25:I2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G4" sqref="G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6" sqref="G6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10" sqref="I10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I8:K17"/>
  <sheetViews>
    <sheetView workbookViewId="0">
      <selection activeCell="K17" sqref="K17"/>
    </sheetView>
  </sheetViews>
  <sheetFormatPr defaultRowHeight="15"/>
  <sheetData>
    <row r="8" spans="9:11">
      <c r="I8">
        <v>9.6</v>
      </c>
      <c r="J8">
        <v>9.1999999999999993</v>
      </c>
      <c r="K8">
        <f>I8*J8</f>
        <v>88.32</v>
      </c>
    </row>
    <row r="9" spans="9:11">
      <c r="I9">
        <v>10</v>
      </c>
      <c r="J9">
        <v>16.2</v>
      </c>
      <c r="K9" s="71">
        <f t="shared" ref="K9:K16" si="0">I9*J9</f>
        <v>162</v>
      </c>
    </row>
    <row r="10" spans="9:11">
      <c r="I10">
        <v>13.3</v>
      </c>
      <c r="J10">
        <v>9.6</v>
      </c>
      <c r="K10" s="71">
        <f t="shared" si="0"/>
        <v>127.68</v>
      </c>
    </row>
    <row r="11" spans="9:11">
      <c r="I11">
        <v>12.7</v>
      </c>
      <c r="J11">
        <v>10.1</v>
      </c>
      <c r="K11" s="71">
        <f t="shared" si="0"/>
        <v>128.26999999999998</v>
      </c>
    </row>
    <row r="12" spans="9:11">
      <c r="I12">
        <v>7.2</v>
      </c>
      <c r="J12">
        <v>3.2</v>
      </c>
      <c r="K12" s="71">
        <f t="shared" si="0"/>
        <v>23.040000000000003</v>
      </c>
    </row>
    <row r="13" spans="9:11">
      <c r="I13">
        <v>7.1</v>
      </c>
      <c r="J13">
        <v>4.2</v>
      </c>
      <c r="K13" s="71">
        <f t="shared" si="0"/>
        <v>29.82</v>
      </c>
    </row>
    <row r="14" spans="9:11">
      <c r="K14" s="71"/>
    </row>
    <row r="15" spans="9:11">
      <c r="K15" s="71"/>
    </row>
    <row r="16" spans="9:11">
      <c r="K16" s="71"/>
    </row>
    <row r="17" spans="11:11">
      <c r="K17">
        <f>SUM(K8:K16)</f>
        <v>559.13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2024-06-27T10:36:49Z</dcterms:modified>
</cp:coreProperties>
</file>