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Empire Phase 1 Dev Drashti\Boisar - Drashti Ex\"/>
    </mc:Choice>
  </mc:AlternateContent>
  <xr:revisionPtr revIDLastSave="0" documentId="13_ncr:1_{738261C9-9118-4F5D-9189-4956CFD41B5A}" xr6:coauthVersionLast="47" xr6:coauthVersionMax="47" xr10:uidLastSave="{00000000-0000-0000-0000-000000000000}"/>
  <bookViews>
    <workbookView xWindow="1815" yWindow="15" windowWidth="14025" windowHeight="15465" xr2:uid="{00000000-000D-0000-FFFF-FFFF00000000}"/>
  </bookViews>
  <sheets>
    <sheet name="Summary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8" l="1"/>
  <c r="G27" i="8"/>
  <c r="F27" i="8"/>
  <c r="K26" i="8"/>
  <c r="L26" i="8"/>
  <c r="H26" i="8"/>
  <c r="K25" i="8"/>
  <c r="L25" i="8"/>
  <c r="H25" i="8"/>
  <c r="K24" i="8"/>
  <c r="L24" i="8"/>
  <c r="H24" i="8"/>
  <c r="L23" i="8"/>
  <c r="K23" i="8"/>
  <c r="M23" i="8" s="1"/>
  <c r="H23" i="8"/>
  <c r="K19" i="8"/>
  <c r="H19" i="8"/>
  <c r="H27" i="8" s="1"/>
  <c r="H10" i="8"/>
  <c r="H7" i="8"/>
  <c r="H8" i="8"/>
  <c r="H9" i="8"/>
  <c r="H6" i="8"/>
  <c r="H2" i="8"/>
  <c r="M26" i="8" l="1"/>
  <c r="M24" i="8"/>
  <c r="K27" i="8"/>
  <c r="L19" i="8"/>
  <c r="M19" i="8" s="1"/>
  <c r="M25" i="8"/>
  <c r="K7" i="8"/>
  <c r="K8" i="8"/>
  <c r="K9" i="8"/>
  <c r="K6" i="8"/>
  <c r="J7" i="8"/>
  <c r="L7" i="8" s="1"/>
  <c r="M7" i="8" s="1"/>
  <c r="J8" i="8"/>
  <c r="L8" i="8" s="1"/>
  <c r="J9" i="8"/>
  <c r="L9" i="8" s="1"/>
  <c r="J6" i="8"/>
  <c r="L6" i="8" s="1"/>
  <c r="M6" i="8" s="1"/>
  <c r="K2" i="8"/>
  <c r="G10" i="8"/>
  <c r="F10" i="8"/>
  <c r="L27" i="8" l="1"/>
  <c r="M27" i="8"/>
  <c r="M28" i="8" s="1"/>
  <c r="M29" i="8" s="1"/>
  <c r="M9" i="8"/>
  <c r="M8" i="8"/>
  <c r="K10" i="8"/>
  <c r="L2" i="8"/>
  <c r="M2" i="8" s="1"/>
  <c r="M30" i="8" l="1"/>
  <c r="M10" i="8"/>
  <c r="M11" i="8" s="1"/>
  <c r="M13" i="8" s="1"/>
  <c r="L10" i="8"/>
  <c r="M12" i="8" l="1"/>
</calcChain>
</file>

<file path=xl/sharedStrings.xml><?xml version="1.0" encoding="utf-8"?>
<sst xmlns="http://schemas.openxmlformats.org/spreadsheetml/2006/main" count="98" uniqueCount="35">
  <si>
    <t>Sr.</t>
  </si>
  <si>
    <t>Floor</t>
  </si>
  <si>
    <t>Ground Floor</t>
  </si>
  <si>
    <t>2nd Floor</t>
  </si>
  <si>
    <t>3rd Floor</t>
  </si>
  <si>
    <t>TOTAL</t>
  </si>
  <si>
    <t>Rate per Sq. Ft. on Carpet Area</t>
  </si>
  <si>
    <r>
      <t xml:space="preserve">Value in </t>
    </r>
    <r>
      <rPr>
        <b/>
        <sz val="11"/>
        <color theme="1"/>
        <rFont val="Rupee Foradian"/>
        <family val="2"/>
      </rPr>
      <t>`</t>
    </r>
  </si>
  <si>
    <t>Unit No.</t>
  </si>
  <si>
    <t>Shop No. 1</t>
  </si>
  <si>
    <t>Shop No. 2</t>
  </si>
  <si>
    <t>Shop No. 3</t>
  </si>
  <si>
    <t>Shop No. 4</t>
  </si>
  <si>
    <t>C301</t>
  </si>
  <si>
    <t>C302</t>
  </si>
  <si>
    <t>D201</t>
  </si>
  <si>
    <t>D302</t>
  </si>
  <si>
    <t>Wing</t>
  </si>
  <si>
    <t>A</t>
  </si>
  <si>
    <t>C</t>
  </si>
  <si>
    <t>D</t>
  </si>
  <si>
    <t>Carpet Area in Sq. Ft.</t>
  </si>
  <si>
    <t>Terrace Area in Sq. Ft.</t>
  </si>
  <si>
    <t>Rate per Sq. Ft. on Terrace Area</t>
  </si>
  <si>
    <r>
      <t xml:space="preserve">Value of Unit in </t>
    </r>
    <r>
      <rPr>
        <b/>
        <sz val="11"/>
        <color theme="1"/>
        <rFont val="Rupee Foradian"/>
        <family val="2"/>
      </rPr>
      <t>`</t>
    </r>
  </si>
  <si>
    <r>
      <t xml:space="preserve">Value of Terrace in </t>
    </r>
    <r>
      <rPr>
        <b/>
        <sz val="11"/>
        <color theme="1"/>
        <rFont val="Rupee Foradian"/>
        <family val="2"/>
      </rPr>
      <t>`</t>
    </r>
  </si>
  <si>
    <r>
      <t xml:space="preserve">FAIR MARKET VALUE IN </t>
    </r>
    <r>
      <rPr>
        <b/>
        <sz val="11"/>
        <color theme="1"/>
        <rFont val="Rupee Foradian"/>
        <family val="2"/>
      </rPr>
      <t>`</t>
    </r>
  </si>
  <si>
    <r>
      <t xml:space="preserve">REALIZABLE VALUE IN </t>
    </r>
    <r>
      <rPr>
        <b/>
        <sz val="11"/>
        <color theme="1"/>
        <rFont val="Rupee Foradian"/>
        <family val="2"/>
      </rPr>
      <t>`</t>
    </r>
  </si>
  <si>
    <r>
      <t xml:space="preserve">DISTRESS VALUE IN </t>
    </r>
    <r>
      <rPr>
        <b/>
        <sz val="11"/>
        <color theme="1"/>
        <rFont val="Rupee Foradian"/>
        <family val="2"/>
      </rPr>
      <t>`</t>
    </r>
  </si>
  <si>
    <t>Comp.</t>
  </si>
  <si>
    <t>Shop</t>
  </si>
  <si>
    <t>1 BHK + Terrace</t>
  </si>
  <si>
    <t>2 BHK + Terrace</t>
  </si>
  <si>
    <t>Built Up Area in Sq. Ft.</t>
  </si>
  <si>
    <t>Rate per Sq. Ft. on 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</si>
</sst>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1"/>
      <color theme="1"/>
      <name val="Rupee Foradian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center"/>
    </xf>
    <xf numFmtId="43" fontId="3" fillId="0" borderId="1" xfId="0" applyNumberFormat="1" applyFont="1" applyBorder="1"/>
    <xf numFmtId="43" fontId="3" fillId="0" borderId="1" xfId="1" applyFont="1" applyBorder="1"/>
    <xf numFmtId="43" fontId="2" fillId="0" borderId="1" xfId="1" applyFont="1" applyBorder="1"/>
    <xf numFmtId="43" fontId="3" fillId="0" borderId="4" xfId="0" applyNumberFormat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3" fontId="2" fillId="0" borderId="6" xfId="1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DD31-653B-4660-BCD4-E7325BCFDB69}">
  <dimension ref="A1:M30"/>
  <sheetViews>
    <sheetView tabSelected="1" zoomScaleNormal="100" workbookViewId="0">
      <selection activeCell="I18" sqref="I18"/>
    </sheetView>
  </sheetViews>
  <sheetFormatPr defaultRowHeight="16.5" x14ac:dyDescent="0.3"/>
  <cols>
    <col min="1" max="1" width="3.28515625" style="1" bestFit="1" customWidth="1"/>
    <col min="2" max="2" width="9.7109375" style="1" bestFit="1" customWidth="1"/>
    <col min="3" max="3" width="5.42578125" style="1" bestFit="1" customWidth="1"/>
    <col min="4" max="4" width="12.42578125" style="1" bestFit="1" customWidth="1"/>
    <col min="5" max="5" width="15.28515625" style="1" hidden="1" customWidth="1"/>
    <col min="6" max="6" width="13.42578125" style="1" bestFit="1" customWidth="1"/>
    <col min="7" max="7" width="14.28515625" style="1" bestFit="1" customWidth="1"/>
    <col min="8" max="8" width="12.42578125" style="1" bestFit="1" customWidth="1"/>
    <col min="9" max="9" width="14" style="1" bestFit="1" customWidth="1"/>
    <col min="10" max="10" width="14.85546875" style="1" hidden="1" customWidth="1"/>
    <col min="11" max="11" width="13.7109375" style="1" hidden="1" customWidth="1"/>
    <col min="12" max="12" width="15" style="1" hidden="1" customWidth="1"/>
    <col min="13" max="13" width="13.7109375" style="1" bestFit="1" customWidth="1"/>
    <col min="14" max="16384" width="9.140625" style="1"/>
  </cols>
  <sheetData>
    <row r="1" spans="1:13" s="2" customFormat="1" ht="33" x14ac:dyDescent="0.25">
      <c r="A1" s="3" t="s">
        <v>0</v>
      </c>
      <c r="B1" s="3" t="s">
        <v>8</v>
      </c>
      <c r="C1" s="3" t="s">
        <v>17</v>
      </c>
      <c r="D1" s="3" t="s">
        <v>1</v>
      </c>
      <c r="E1" s="3" t="s">
        <v>29</v>
      </c>
      <c r="F1" s="3" t="s">
        <v>21</v>
      </c>
      <c r="G1" s="3" t="s">
        <v>22</v>
      </c>
      <c r="H1" s="3" t="s">
        <v>33</v>
      </c>
      <c r="I1" s="3" t="s">
        <v>6</v>
      </c>
      <c r="J1" s="3" t="s">
        <v>23</v>
      </c>
      <c r="K1" s="3" t="s">
        <v>24</v>
      </c>
      <c r="L1" s="3" t="s">
        <v>25</v>
      </c>
      <c r="M1" s="3" t="s">
        <v>7</v>
      </c>
    </row>
    <row r="2" spans="1:13" x14ac:dyDescent="0.3">
      <c r="A2" s="4">
        <v>1</v>
      </c>
      <c r="B2" s="4" t="s">
        <v>9</v>
      </c>
      <c r="C2" s="4" t="s">
        <v>18</v>
      </c>
      <c r="D2" s="8" t="s">
        <v>2</v>
      </c>
      <c r="E2" s="16" t="s">
        <v>30</v>
      </c>
      <c r="F2" s="10">
        <v>1226.56</v>
      </c>
      <c r="G2" s="10">
        <v>0</v>
      </c>
      <c r="H2" s="10">
        <f>F2*1.2</f>
        <v>1471.8719999999998</v>
      </c>
      <c r="I2" s="10">
        <v>16000</v>
      </c>
      <c r="J2" s="10">
        <v>0</v>
      </c>
      <c r="K2" s="10">
        <f>I2*F2</f>
        <v>19624960</v>
      </c>
      <c r="L2" s="10">
        <f>K2*G2</f>
        <v>0</v>
      </c>
      <c r="M2" s="10">
        <f>K2+L2</f>
        <v>19624960</v>
      </c>
    </row>
    <row r="3" spans="1:13" x14ac:dyDescent="0.3">
      <c r="A3" s="4">
        <v>2</v>
      </c>
      <c r="B3" s="4" t="s">
        <v>10</v>
      </c>
      <c r="C3" s="4" t="s">
        <v>18</v>
      </c>
      <c r="D3" s="8" t="s">
        <v>2</v>
      </c>
      <c r="E3" s="16" t="s">
        <v>30</v>
      </c>
      <c r="F3" s="11"/>
      <c r="G3" s="11"/>
      <c r="H3" s="11"/>
      <c r="I3" s="11"/>
      <c r="J3" s="11"/>
      <c r="K3" s="11"/>
      <c r="L3" s="11"/>
      <c r="M3" s="11"/>
    </row>
    <row r="4" spans="1:13" x14ac:dyDescent="0.3">
      <c r="A4" s="4">
        <v>3</v>
      </c>
      <c r="B4" s="4" t="s">
        <v>11</v>
      </c>
      <c r="C4" s="4" t="s">
        <v>18</v>
      </c>
      <c r="D4" s="8" t="s">
        <v>2</v>
      </c>
      <c r="E4" s="16" t="s">
        <v>30</v>
      </c>
      <c r="F4" s="11"/>
      <c r="G4" s="11"/>
      <c r="H4" s="11"/>
      <c r="I4" s="11"/>
      <c r="J4" s="11"/>
      <c r="K4" s="11"/>
      <c r="L4" s="11"/>
      <c r="M4" s="11"/>
    </row>
    <row r="5" spans="1:13" x14ac:dyDescent="0.3">
      <c r="A5" s="4">
        <v>4</v>
      </c>
      <c r="B5" s="4" t="s">
        <v>12</v>
      </c>
      <c r="C5" s="4" t="s">
        <v>18</v>
      </c>
      <c r="D5" s="8" t="s">
        <v>2</v>
      </c>
      <c r="E5" s="16" t="s">
        <v>30</v>
      </c>
      <c r="F5" s="12"/>
      <c r="G5" s="12"/>
      <c r="H5" s="12"/>
      <c r="I5" s="12"/>
      <c r="J5" s="12"/>
      <c r="K5" s="12"/>
      <c r="L5" s="12"/>
      <c r="M5" s="12"/>
    </row>
    <row r="6" spans="1:13" x14ac:dyDescent="0.3">
      <c r="A6" s="4">
        <v>5</v>
      </c>
      <c r="B6" s="4" t="s">
        <v>13</v>
      </c>
      <c r="C6" s="4" t="s">
        <v>19</v>
      </c>
      <c r="D6" s="8" t="s">
        <v>4</v>
      </c>
      <c r="E6" s="8" t="s">
        <v>32</v>
      </c>
      <c r="F6" s="8">
        <v>504.45</v>
      </c>
      <c r="G6" s="8">
        <v>424.3</v>
      </c>
      <c r="H6" s="8">
        <f>F6*1.2+(G6*0.4*1.2)</f>
        <v>809.00399999999991</v>
      </c>
      <c r="I6" s="8">
        <v>7000</v>
      </c>
      <c r="J6" s="8">
        <f>I6*0.4</f>
        <v>2800</v>
      </c>
      <c r="K6" s="8">
        <f>I6*F6</f>
        <v>3531150</v>
      </c>
      <c r="L6" s="8">
        <f>G6*J6</f>
        <v>1188040</v>
      </c>
      <c r="M6" s="8">
        <f>K6+L6</f>
        <v>4719190</v>
      </c>
    </row>
    <row r="7" spans="1:13" x14ac:dyDescent="0.3">
      <c r="A7" s="4">
        <v>6</v>
      </c>
      <c r="B7" s="4" t="s">
        <v>14</v>
      </c>
      <c r="C7" s="4" t="s">
        <v>19</v>
      </c>
      <c r="D7" s="8" t="s">
        <v>4</v>
      </c>
      <c r="E7" s="8" t="s">
        <v>31</v>
      </c>
      <c r="F7" s="8">
        <v>428</v>
      </c>
      <c r="G7" s="8">
        <v>424.3</v>
      </c>
      <c r="H7" s="8">
        <f t="shared" ref="H7:H9" si="0">F7*1.2+(G7*0.4*1.2)</f>
        <v>717.26400000000001</v>
      </c>
      <c r="I7" s="8">
        <v>7000</v>
      </c>
      <c r="J7" s="8">
        <f t="shared" ref="J7:J9" si="1">I7*0.4</f>
        <v>2800</v>
      </c>
      <c r="K7" s="8">
        <f t="shared" ref="K7:K9" si="2">I7*F7</f>
        <v>2996000</v>
      </c>
      <c r="L7" s="8">
        <f t="shared" ref="L7:L9" si="3">G7*J7</f>
        <v>1188040</v>
      </c>
      <c r="M7" s="8">
        <f t="shared" ref="M7:M9" si="4">K7+L7</f>
        <v>4184040</v>
      </c>
    </row>
    <row r="8" spans="1:13" x14ac:dyDescent="0.3">
      <c r="A8" s="4">
        <v>7</v>
      </c>
      <c r="B8" s="4" t="s">
        <v>15</v>
      </c>
      <c r="C8" s="4" t="s">
        <v>20</v>
      </c>
      <c r="D8" s="8" t="s">
        <v>3</v>
      </c>
      <c r="E8" s="8" t="s">
        <v>31</v>
      </c>
      <c r="F8" s="8">
        <v>365.7</v>
      </c>
      <c r="G8" s="8">
        <v>0</v>
      </c>
      <c r="H8" s="8">
        <f t="shared" si="0"/>
        <v>438.84</v>
      </c>
      <c r="I8" s="8">
        <v>7000</v>
      </c>
      <c r="J8" s="8">
        <f t="shared" si="1"/>
        <v>2800</v>
      </c>
      <c r="K8" s="8">
        <f t="shared" si="2"/>
        <v>2559900</v>
      </c>
      <c r="L8" s="8">
        <f t="shared" si="3"/>
        <v>0</v>
      </c>
      <c r="M8" s="8">
        <f t="shared" si="4"/>
        <v>2559900</v>
      </c>
    </row>
    <row r="9" spans="1:13" x14ac:dyDescent="0.3">
      <c r="A9" s="4">
        <v>8</v>
      </c>
      <c r="B9" s="4" t="s">
        <v>16</v>
      </c>
      <c r="C9" s="4" t="s">
        <v>20</v>
      </c>
      <c r="D9" s="8" t="s">
        <v>4</v>
      </c>
      <c r="E9" s="8" t="s">
        <v>31</v>
      </c>
      <c r="F9" s="8">
        <v>428</v>
      </c>
      <c r="G9" s="8">
        <v>424.3</v>
      </c>
      <c r="H9" s="8">
        <f t="shared" si="0"/>
        <v>717.26400000000001</v>
      </c>
      <c r="I9" s="8">
        <v>7000</v>
      </c>
      <c r="J9" s="8">
        <f t="shared" si="1"/>
        <v>2800</v>
      </c>
      <c r="K9" s="8">
        <f t="shared" si="2"/>
        <v>2996000</v>
      </c>
      <c r="L9" s="8">
        <f t="shared" si="3"/>
        <v>1188040</v>
      </c>
      <c r="M9" s="8">
        <f t="shared" si="4"/>
        <v>4184040</v>
      </c>
    </row>
    <row r="10" spans="1:13" x14ac:dyDescent="0.3">
      <c r="B10" s="14" t="s">
        <v>5</v>
      </c>
      <c r="C10" s="15"/>
      <c r="D10" s="17"/>
      <c r="E10" s="18"/>
      <c r="F10" s="9">
        <f>SUM(F2:F9)</f>
        <v>2952.71</v>
      </c>
      <c r="G10" s="9">
        <f>SUM(G2:G9)</f>
        <v>1272.9000000000001</v>
      </c>
      <c r="H10" s="9">
        <f>SUM(H2:H9)</f>
        <v>4154.2439999999997</v>
      </c>
      <c r="I10" s="5"/>
      <c r="J10" s="5"/>
      <c r="K10" s="7">
        <f>SUM(K2:K9)</f>
        <v>31708010</v>
      </c>
      <c r="L10" s="7">
        <f>SUM(L2:L9)</f>
        <v>3564120</v>
      </c>
      <c r="M10" s="7">
        <f>SUM(M2:M9)</f>
        <v>35272130</v>
      </c>
    </row>
    <row r="11" spans="1:13" x14ac:dyDescent="0.3">
      <c r="A11" s="13" t="s">
        <v>26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6">
        <f>M10</f>
        <v>35272130</v>
      </c>
    </row>
    <row r="12" spans="1:13" x14ac:dyDescent="0.3">
      <c r="A12" s="13" t="s">
        <v>27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6">
        <f>M11*0.9</f>
        <v>31744917</v>
      </c>
    </row>
    <row r="13" spans="1:13" x14ac:dyDescent="0.3">
      <c r="A13" s="13" t="s">
        <v>28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6">
        <f>M11*0.8</f>
        <v>28217704</v>
      </c>
    </row>
    <row r="14" spans="1:13" x14ac:dyDescent="0.3">
      <c r="H14" s="19">
        <f>H10*2000</f>
        <v>8308487.9999999991</v>
      </c>
    </row>
    <row r="16" spans="1:13" x14ac:dyDescent="0.3">
      <c r="G16" s="19"/>
    </row>
    <row r="17" spans="1:13" x14ac:dyDescent="0.3">
      <c r="G17" s="19"/>
    </row>
    <row r="18" spans="1:13" ht="49.5" x14ac:dyDescent="0.3">
      <c r="A18" s="3" t="s">
        <v>0</v>
      </c>
      <c r="B18" s="3" t="s">
        <v>8</v>
      </c>
      <c r="C18" s="3" t="s">
        <v>17</v>
      </c>
      <c r="D18" s="3" t="s">
        <v>1</v>
      </c>
      <c r="E18" s="3" t="s">
        <v>29</v>
      </c>
      <c r="F18" s="3" t="s">
        <v>21</v>
      </c>
      <c r="G18" s="3" t="s">
        <v>22</v>
      </c>
      <c r="H18" s="3" t="s">
        <v>33</v>
      </c>
      <c r="I18" s="3" t="s">
        <v>34</v>
      </c>
      <c r="J18" s="3" t="s">
        <v>23</v>
      </c>
      <c r="K18" s="3" t="s">
        <v>24</v>
      </c>
      <c r="L18" s="3" t="s">
        <v>25</v>
      </c>
      <c r="M18" s="3" t="s">
        <v>7</v>
      </c>
    </row>
    <row r="19" spans="1:13" x14ac:dyDescent="0.3">
      <c r="A19" s="4">
        <v>1</v>
      </c>
      <c r="B19" s="4" t="s">
        <v>9</v>
      </c>
      <c r="C19" s="4" t="s">
        <v>18</v>
      </c>
      <c r="D19" s="8" t="s">
        <v>2</v>
      </c>
      <c r="E19" s="16" t="s">
        <v>30</v>
      </c>
      <c r="F19" s="10">
        <v>1226.56</v>
      </c>
      <c r="G19" s="10">
        <v>0</v>
      </c>
      <c r="H19" s="10">
        <f>F19*1.2</f>
        <v>1471.8719999999998</v>
      </c>
      <c r="I19" s="10">
        <v>6810</v>
      </c>
      <c r="J19" s="10">
        <v>0</v>
      </c>
      <c r="K19" s="10">
        <f>I19*F19</f>
        <v>8352873.5999999996</v>
      </c>
      <c r="L19" s="10">
        <f>K19*G19</f>
        <v>0</v>
      </c>
      <c r="M19" s="10">
        <f>K19+L19</f>
        <v>8352873.5999999996</v>
      </c>
    </row>
    <row r="20" spans="1:13" x14ac:dyDescent="0.3">
      <c r="A20" s="4">
        <v>2</v>
      </c>
      <c r="B20" s="4" t="s">
        <v>10</v>
      </c>
      <c r="C20" s="4" t="s">
        <v>18</v>
      </c>
      <c r="D20" s="8" t="s">
        <v>2</v>
      </c>
      <c r="E20" s="16" t="s">
        <v>30</v>
      </c>
      <c r="F20" s="11"/>
      <c r="G20" s="11"/>
      <c r="H20" s="11"/>
      <c r="I20" s="11"/>
      <c r="J20" s="11"/>
      <c r="K20" s="11"/>
      <c r="L20" s="11"/>
      <c r="M20" s="11"/>
    </row>
    <row r="21" spans="1:13" x14ac:dyDescent="0.3">
      <c r="A21" s="4">
        <v>3</v>
      </c>
      <c r="B21" s="4" t="s">
        <v>11</v>
      </c>
      <c r="C21" s="4" t="s">
        <v>18</v>
      </c>
      <c r="D21" s="8" t="s">
        <v>2</v>
      </c>
      <c r="E21" s="16" t="s">
        <v>30</v>
      </c>
      <c r="F21" s="11"/>
      <c r="G21" s="11"/>
      <c r="H21" s="11"/>
      <c r="I21" s="11"/>
      <c r="J21" s="11"/>
      <c r="K21" s="11"/>
      <c r="L21" s="11"/>
      <c r="M21" s="11"/>
    </row>
    <row r="22" spans="1:13" x14ac:dyDescent="0.3">
      <c r="A22" s="4">
        <v>4</v>
      </c>
      <c r="B22" s="4" t="s">
        <v>12</v>
      </c>
      <c r="C22" s="4" t="s">
        <v>18</v>
      </c>
      <c r="D22" s="8" t="s">
        <v>2</v>
      </c>
      <c r="E22" s="16" t="s">
        <v>30</v>
      </c>
      <c r="F22" s="12"/>
      <c r="G22" s="12"/>
      <c r="H22" s="12"/>
      <c r="I22" s="12"/>
      <c r="J22" s="12"/>
      <c r="K22" s="12"/>
      <c r="L22" s="12"/>
      <c r="M22" s="12"/>
    </row>
    <row r="23" spans="1:13" x14ac:dyDescent="0.3">
      <c r="A23" s="4">
        <v>5</v>
      </c>
      <c r="B23" s="4" t="s">
        <v>13</v>
      </c>
      <c r="C23" s="4" t="s">
        <v>19</v>
      </c>
      <c r="D23" s="8" t="s">
        <v>4</v>
      </c>
      <c r="E23" s="8" t="s">
        <v>32</v>
      </c>
      <c r="F23" s="8">
        <v>504.45</v>
      </c>
      <c r="G23" s="8">
        <v>424.3</v>
      </c>
      <c r="H23" s="8">
        <f>F23*1.2+(G23*0.4*1.2)</f>
        <v>809.00399999999991</v>
      </c>
      <c r="I23" s="8">
        <v>3846</v>
      </c>
      <c r="J23" s="8">
        <v>0</v>
      </c>
      <c r="K23" s="8">
        <f>I23*F23</f>
        <v>1940114.7</v>
      </c>
      <c r="L23" s="8">
        <f>G23*J23</f>
        <v>0</v>
      </c>
      <c r="M23" s="8">
        <f>K23+L23</f>
        <v>1940114.7</v>
      </c>
    </row>
    <row r="24" spans="1:13" x14ac:dyDescent="0.3">
      <c r="A24" s="4">
        <v>6</v>
      </c>
      <c r="B24" s="4" t="s">
        <v>14</v>
      </c>
      <c r="C24" s="4" t="s">
        <v>19</v>
      </c>
      <c r="D24" s="8" t="s">
        <v>4</v>
      </c>
      <c r="E24" s="8" t="s">
        <v>31</v>
      </c>
      <c r="F24" s="8">
        <v>428</v>
      </c>
      <c r="G24" s="8">
        <v>424.3</v>
      </c>
      <c r="H24" s="8">
        <f t="shared" ref="H24:H26" si="5">F24*1.2+(G24*0.4*1.2)</f>
        <v>717.26400000000001</v>
      </c>
      <c r="I24" s="8">
        <v>3846</v>
      </c>
      <c r="J24" s="8">
        <v>0</v>
      </c>
      <c r="K24" s="8">
        <f t="shared" ref="K24:K26" si="6">I24*F24</f>
        <v>1646088</v>
      </c>
      <c r="L24" s="8">
        <f t="shared" ref="L24:L26" si="7">G24*J24</f>
        <v>0</v>
      </c>
      <c r="M24" s="8">
        <f t="shared" ref="M24:M26" si="8">K24+L24</f>
        <v>1646088</v>
      </c>
    </row>
    <row r="25" spans="1:13" x14ac:dyDescent="0.3">
      <c r="A25" s="4">
        <v>7</v>
      </c>
      <c r="B25" s="4" t="s">
        <v>15</v>
      </c>
      <c r="C25" s="4" t="s">
        <v>20</v>
      </c>
      <c r="D25" s="8" t="s">
        <v>3</v>
      </c>
      <c r="E25" s="8" t="s">
        <v>31</v>
      </c>
      <c r="F25" s="8">
        <v>365.7</v>
      </c>
      <c r="G25" s="8">
        <v>0</v>
      </c>
      <c r="H25" s="8">
        <f t="shared" si="5"/>
        <v>438.84</v>
      </c>
      <c r="I25" s="8">
        <v>3846</v>
      </c>
      <c r="J25" s="8">
        <v>0</v>
      </c>
      <c r="K25" s="8">
        <f t="shared" si="6"/>
        <v>1406482.2</v>
      </c>
      <c r="L25" s="8">
        <f t="shared" si="7"/>
        <v>0</v>
      </c>
      <c r="M25" s="8">
        <f t="shared" si="8"/>
        <v>1406482.2</v>
      </c>
    </row>
    <row r="26" spans="1:13" x14ac:dyDescent="0.3">
      <c r="A26" s="4">
        <v>8</v>
      </c>
      <c r="B26" s="4" t="s">
        <v>16</v>
      </c>
      <c r="C26" s="4" t="s">
        <v>20</v>
      </c>
      <c r="D26" s="8" t="s">
        <v>4</v>
      </c>
      <c r="E26" s="8" t="s">
        <v>31</v>
      </c>
      <c r="F26" s="8">
        <v>428</v>
      </c>
      <c r="G26" s="8">
        <v>424.3</v>
      </c>
      <c r="H26" s="8">
        <f t="shared" si="5"/>
        <v>717.26400000000001</v>
      </c>
      <c r="I26" s="8">
        <v>3846</v>
      </c>
      <c r="J26" s="8">
        <v>0</v>
      </c>
      <c r="K26" s="8">
        <f t="shared" si="6"/>
        <v>1646088</v>
      </c>
      <c r="L26" s="8">
        <f t="shared" si="7"/>
        <v>0</v>
      </c>
      <c r="M26" s="8">
        <f t="shared" si="8"/>
        <v>1646088</v>
      </c>
    </row>
    <row r="27" spans="1:13" x14ac:dyDescent="0.3">
      <c r="B27" s="14" t="s">
        <v>5</v>
      </c>
      <c r="C27" s="15"/>
      <c r="D27" s="17"/>
      <c r="E27" s="18"/>
      <c r="F27" s="9">
        <f>SUM(F19:F26)</f>
        <v>2952.71</v>
      </c>
      <c r="G27" s="9">
        <f>SUM(G19:G26)</f>
        <v>1272.9000000000001</v>
      </c>
      <c r="H27" s="9">
        <f>SUM(H19:H26)</f>
        <v>4154.2439999999997</v>
      </c>
      <c r="I27" s="5"/>
      <c r="J27" s="5"/>
      <c r="K27" s="7">
        <f>SUM(K19:K26)</f>
        <v>14991646.499999998</v>
      </c>
      <c r="L27" s="7">
        <f>SUM(L19:L26)</f>
        <v>0</v>
      </c>
      <c r="M27" s="7">
        <f>SUM(M19:M26)</f>
        <v>14991646.499999998</v>
      </c>
    </row>
    <row r="28" spans="1:13" x14ac:dyDescent="0.3">
      <c r="A28" s="13" t="s">
        <v>26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6">
        <f>M27</f>
        <v>14991646.499999998</v>
      </c>
    </row>
    <row r="29" spans="1:13" x14ac:dyDescent="0.3">
      <c r="A29" s="13" t="s">
        <v>27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6">
        <f>M28*0.9</f>
        <v>13492481.849999998</v>
      </c>
    </row>
    <row r="30" spans="1:13" x14ac:dyDescent="0.3">
      <c r="A30" s="13" t="s">
        <v>28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6">
        <f>M28*0.8</f>
        <v>11993317.199999999</v>
      </c>
    </row>
  </sheetData>
  <mergeCells count="24">
    <mergeCell ref="A29:L29"/>
    <mergeCell ref="A30:L30"/>
    <mergeCell ref="K19:K22"/>
    <mergeCell ref="L19:L22"/>
    <mergeCell ref="M19:M22"/>
    <mergeCell ref="B27:C27"/>
    <mergeCell ref="A28:L28"/>
    <mergeCell ref="F19:F22"/>
    <mergeCell ref="G19:G22"/>
    <mergeCell ref="H19:H22"/>
    <mergeCell ref="I19:I22"/>
    <mergeCell ref="J19:J22"/>
    <mergeCell ref="L2:L5"/>
    <mergeCell ref="M2:M5"/>
    <mergeCell ref="A11:L11"/>
    <mergeCell ref="A12:L12"/>
    <mergeCell ref="A13:L13"/>
    <mergeCell ref="F2:F5"/>
    <mergeCell ref="G2:G5"/>
    <mergeCell ref="I2:I5"/>
    <mergeCell ref="J2:J5"/>
    <mergeCell ref="K2:K5"/>
    <mergeCell ref="H2:H5"/>
    <mergeCell ref="B10:C10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</dc:creator>
  <cp:lastModifiedBy>Desk</cp:lastModifiedBy>
  <dcterms:created xsi:type="dcterms:W3CDTF">2015-06-05T18:17:20Z</dcterms:created>
  <dcterms:modified xsi:type="dcterms:W3CDTF">2024-06-20T10:36:57Z</dcterms:modified>
</cp:coreProperties>
</file>