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ME Credit Centre Borivali (West)\Manoj V Bhattad\"/>
    </mc:Choice>
  </mc:AlternateContent>
  <xr:revisionPtr revIDLastSave="0" documentId="13_ncr:1_{C43819CD-DB64-4E9A-A13F-8C30012042E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X10" i="4" l="1"/>
  <c r="W10" i="4"/>
  <c r="V10" i="4"/>
  <c r="O20" i="4"/>
  <c r="P9" i="4" l="1"/>
  <c r="P8" i="4"/>
  <c r="P7" i="4"/>
  <c r="I21" i="4"/>
  <c r="D22" i="4"/>
  <c r="J19" i="4"/>
  <c r="Q12" i="4" l="1"/>
  <c r="P12" i="4"/>
  <c r="Q11" i="4"/>
  <c r="Q10" i="4"/>
  <c r="Q9" i="4"/>
  <c r="Q8" i="4"/>
  <c r="Q7" i="4"/>
  <c r="P6" i="4"/>
  <c r="P5" i="4"/>
  <c r="P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<sst xmlns="http://schemas.openxmlformats.org/spreadsheetml/2006/main" count="34" uniqueCount="28">
  <si>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</si>
  <si>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</si>
  <si>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</si>
  <si>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</si>
  <si>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</si>
  <si>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</si>
  <si>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</si>
  <si>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</si>
  <si>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</si>
  <si>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</si>
  <si>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</si>
  <si>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</si>
  <si>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</si>
  <si>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41, 4th Floor, Building No 2, Wing - C, Kalpatru Garden Phase 1 CHSL, Chakravati ashok Road, Ashok Nagar, kandivali East,</t>
  </si>
  <si>
    <t>bua</t>
  </si>
  <si>
    <t>rate</t>
  </si>
  <si>
    <t>fmv</t>
  </si>
  <si>
    <t>previous report - 2021</t>
  </si>
  <si>
    <t>12.04.24</t>
  </si>
  <si>
    <t>30.04.24</t>
  </si>
  <si>
    <t>11.09.23</t>
  </si>
  <si>
    <t>30.06.23</t>
  </si>
  <si>
    <t>06.04.23</t>
  </si>
  <si>
    <t>Bldg.no. 2</t>
  </si>
  <si>
    <t>Bldg.no. 1</t>
  </si>
  <si>
    <t>mca</t>
  </si>
  <si>
    <t>25000 to 30000 on ca</t>
  </si>
  <si>
    <t>oc - 2005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</si>
</sst>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163224</xdr:colOff>
      <xdr:row>45</xdr:row>
      <xdr:rowOff>105922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62981E-F406-40A7-A205-3594D67C9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07224" cy="82212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51E897-5263-4A4B-902D-BEE41706B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924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220382</xdr:colOff>
      <xdr:row>46</xdr:row>
      <xdr:rowOff>96327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8E47DD-5ACB-42E2-98A5-58A51452D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64382" cy="77163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439402</xdr:colOff>
      <xdr:row>44</xdr:row>
      <xdr:rowOff>153565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AEBD06-CDC5-48B6-B5DB-AF97FD45A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73802" cy="8345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46</xdr:row>
      <xdr:rowOff>115466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547A37-2E7E-4331-8658-53711C4C6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83545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563074</xdr:colOff>
      <xdr:row>50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8EE421-E374-401B-AF0C-4D41E57FD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878274" cy="8259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285750</xdr:colOff>
      <xdr:row>46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6CE7CD-BF98-4A20-A266-2A55734BA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29750" cy="876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285750</xdr:colOff>
      <xdr:row>47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2A1716-FAED-44DF-B80A-A73077785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29750" cy="87915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285750</xdr:colOff>
      <xdr:row>46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4589F1-CAC7-4DAF-8C11-8FCC1CC70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29750" cy="86010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B107B2-79BC-41B6-B988-7FC74075E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62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6" sqref="I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2" max="22" width="13.42578125" bestFit="1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x14ac:dyDescent="0.25">
      <c r="A2" s="4">
        <f t="shared" ref="A2:A15" si="0">N2</f>
        <v>0</v>
      </c>
      <c r="B2" s="4">
        <f t="shared" ref="B2:B15" si="1">Q2</f>
        <v>635.83333333333337</v>
      </c>
      <c r="C2" s="4">
        <f>B2*1.2</f>
        <v>763</v>
      </c>
      <c r="D2" s="4">
        <f t="shared" ref="D2:D13" si="2">C2*1.2</f>
        <v>915.6</v>
      </c>
      <c r="E2" s="5">
        <f t="shared" ref="E2:E13" si="3">R2</f>
        <v>28000000</v>
      </c>
      <c r="F2" s="10">
        <f t="shared" ref="F2:F13" si="4">ROUND((E2/B2),0)</f>
        <v>44037</v>
      </c>
      <c r="G2" s="10">
        <f t="shared" ref="G2:G13" si="5">ROUND((E2/C2),0)</f>
        <v>36697</v>
      </c>
      <c r="H2" s="10">
        <f t="shared" ref="H2:H13" si="6">ROUND((E2/D2),0)</f>
        <v>30581</v>
      </c>
      <c r="I2" s="4" t="e">
        <f>#REF!</f>
        <v>#REF!</v>
      </c>
      <c r="J2" s="4">
        <f t="shared" ref="J2:J13" si="7">S2</f>
        <v>0</v>
      </c>
      <c r="O2">
        <v>0</v>
      </c>
      <c r="P2">
        <v>763</v>
      </c>
      <c r="Q2">
        <f t="shared" ref="Q2:Q12" si="8">P2/1.2</f>
        <v>635.83333333333337</v>
      </c>
      <c r="R2" s="2">
        <v>28000000</v>
      </c>
      <c r="S2" s="8"/>
      <c r="T2" s="8"/>
    </row>
    <row r="3" spans="1:24" x14ac:dyDescent="0.25">
      <c r="A3" s="4">
        <f t="shared" si="0"/>
        <v>0</v>
      </c>
      <c r="B3" s="4">
        <f t="shared" si="1"/>
        <v>791.66666666666674</v>
      </c>
      <c r="C3" s="4">
        <f t="shared" ref="C3:C15" si="9">B3*1.2</f>
        <v>950</v>
      </c>
      <c r="D3" s="4">
        <f t="shared" si="2"/>
        <v>1140</v>
      </c>
      <c r="E3" s="16">
        <f t="shared" si="3"/>
        <v>27000000</v>
      </c>
      <c r="F3" s="10">
        <f t="shared" si="4"/>
        <v>34105</v>
      </c>
      <c r="G3" s="15">
        <f t="shared" si="5"/>
        <v>28421</v>
      </c>
      <c r="H3" s="10">
        <f t="shared" si="6"/>
        <v>23684</v>
      </c>
      <c r="I3" s="4" t="e">
        <f>#REF!</f>
        <v>#REF!</v>
      </c>
      <c r="J3" s="4">
        <f t="shared" si="7"/>
        <v>0</v>
      </c>
      <c r="O3">
        <v>0</v>
      </c>
      <c r="P3">
        <v>950</v>
      </c>
      <c r="Q3">
        <f t="shared" si="8"/>
        <v>791.66666666666674</v>
      </c>
      <c r="R3" s="2">
        <v>27000000</v>
      </c>
      <c r="S3" s="8"/>
      <c r="T3" s="8"/>
    </row>
    <row r="4" spans="1:24" x14ac:dyDescent="0.25">
      <c r="A4" s="4">
        <f t="shared" si="0"/>
        <v>0</v>
      </c>
      <c r="B4" s="4">
        <f t="shared" si="1"/>
        <v>848</v>
      </c>
      <c r="C4" s="4">
        <f t="shared" si="9"/>
        <v>1017.5999999999999</v>
      </c>
      <c r="D4" s="4">
        <f t="shared" si="2"/>
        <v>1221.1199999999999</v>
      </c>
      <c r="E4" s="16">
        <f t="shared" si="3"/>
        <v>32500000</v>
      </c>
      <c r="F4" s="10">
        <f t="shared" si="4"/>
        <v>38325</v>
      </c>
      <c r="G4" s="10">
        <f t="shared" si="5"/>
        <v>31938</v>
      </c>
      <c r="H4" s="10">
        <f t="shared" si="6"/>
        <v>26615</v>
      </c>
      <c r="I4" s="4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848</v>
      </c>
      <c r="R4" s="2">
        <v>32500000</v>
      </c>
      <c r="S4" s="8"/>
      <c r="T4" s="8"/>
    </row>
    <row r="5" spans="1:24" x14ac:dyDescent="0.25">
      <c r="A5" s="4">
        <f t="shared" si="0"/>
        <v>0</v>
      </c>
      <c r="B5" s="4">
        <f t="shared" si="1"/>
        <v>763</v>
      </c>
      <c r="C5" s="4">
        <f t="shared" si="9"/>
        <v>915.6</v>
      </c>
      <c r="D5" s="4">
        <f t="shared" si="2"/>
        <v>1098.72</v>
      </c>
      <c r="E5" s="16">
        <f t="shared" si="3"/>
        <v>26500000</v>
      </c>
      <c r="F5" s="10">
        <f t="shared" si="4"/>
        <v>34731</v>
      </c>
      <c r="G5" s="15">
        <f t="shared" si="5"/>
        <v>28943</v>
      </c>
      <c r="H5" s="10">
        <f t="shared" si="6"/>
        <v>24119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763</v>
      </c>
      <c r="R5" s="2">
        <v>26500000</v>
      </c>
      <c r="S5" s="8"/>
      <c r="T5" s="8"/>
    </row>
    <row r="6" spans="1:24" x14ac:dyDescent="0.25">
      <c r="A6" s="4">
        <f t="shared" si="0"/>
        <v>0</v>
      </c>
      <c r="B6" s="4">
        <f t="shared" si="1"/>
        <v>959</v>
      </c>
      <c r="C6" s="4">
        <f t="shared" si="9"/>
        <v>1150.8</v>
      </c>
      <c r="D6" s="4">
        <f t="shared" si="2"/>
        <v>1380.9599999999998</v>
      </c>
      <c r="E6" s="16">
        <f t="shared" si="3"/>
        <v>31500000</v>
      </c>
      <c r="F6" s="10">
        <f t="shared" si="4"/>
        <v>32847</v>
      </c>
      <c r="G6" s="10">
        <f t="shared" si="5"/>
        <v>27372</v>
      </c>
      <c r="H6" s="10">
        <f t="shared" si="6"/>
        <v>22810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959</v>
      </c>
      <c r="R6" s="2">
        <v>31500000</v>
      </c>
      <c r="S6" s="8"/>
      <c r="T6" s="8"/>
    </row>
    <row r="7" spans="1:24" x14ac:dyDescent="0.25">
      <c r="A7" s="4">
        <f t="shared" si="0"/>
        <v>0</v>
      </c>
      <c r="B7" s="4">
        <f t="shared" si="1"/>
        <v>763.2573000000001</v>
      </c>
      <c r="C7" s="4">
        <f t="shared" si="9"/>
        <v>915.90876000000014</v>
      </c>
      <c r="D7" s="4">
        <f t="shared" si="2"/>
        <v>1099.0905120000002</v>
      </c>
      <c r="E7" s="16">
        <f t="shared" si="3"/>
        <v>31500000</v>
      </c>
      <c r="F7" s="10">
        <f t="shared" si="4"/>
        <v>41270</v>
      </c>
      <c r="G7" s="10">
        <f t="shared" si="5"/>
        <v>34392</v>
      </c>
      <c r="H7" s="10">
        <f t="shared" si="6"/>
        <v>28660</v>
      </c>
      <c r="I7" s="4" t="e">
        <f>#REF!</f>
        <v>#REF!</v>
      </c>
      <c r="J7" s="4">
        <f t="shared" si="7"/>
        <v>27</v>
      </c>
      <c r="O7">
        <v>0</v>
      </c>
      <c r="P7">
        <f>85.09*10.764</f>
        <v>915.90876000000003</v>
      </c>
      <c r="Q7">
        <f t="shared" si="8"/>
        <v>763.2573000000001</v>
      </c>
      <c r="R7" s="2">
        <v>31500000</v>
      </c>
      <c r="S7" s="8">
        <v>27</v>
      </c>
      <c r="T7" s="8" t="s">
        <v>19</v>
      </c>
      <c r="U7" t="s">
        <v>24</v>
      </c>
    </row>
    <row r="8" spans="1:24" x14ac:dyDescent="0.25">
      <c r="A8" s="4">
        <f t="shared" si="0"/>
        <v>0</v>
      </c>
      <c r="B8" s="4">
        <f t="shared" si="1"/>
        <v>763.2573000000001</v>
      </c>
      <c r="C8" s="4">
        <f t="shared" si="9"/>
        <v>915.90876000000014</v>
      </c>
      <c r="D8" s="4">
        <f t="shared" si="2"/>
        <v>1099.0905120000002</v>
      </c>
      <c r="E8" s="16">
        <f t="shared" si="3"/>
        <v>27000000</v>
      </c>
      <c r="F8" s="10">
        <f t="shared" si="4"/>
        <v>35375</v>
      </c>
      <c r="G8" s="10">
        <f t="shared" si="5"/>
        <v>29479</v>
      </c>
      <c r="H8" s="10">
        <f t="shared" si="6"/>
        <v>24566</v>
      </c>
      <c r="I8" s="4" t="e">
        <f>#REF!</f>
        <v>#REF!</v>
      </c>
      <c r="J8" s="4">
        <f t="shared" si="7"/>
        <v>1</v>
      </c>
      <c r="O8">
        <v>0</v>
      </c>
      <c r="P8">
        <f>85.09*10.764</f>
        <v>915.90876000000003</v>
      </c>
      <c r="Q8">
        <f t="shared" si="8"/>
        <v>763.2573000000001</v>
      </c>
      <c r="R8" s="2">
        <v>27000000</v>
      </c>
      <c r="S8" s="8">
        <v>1</v>
      </c>
      <c r="T8" s="8" t="s">
        <v>18</v>
      </c>
      <c r="U8" t="s">
        <v>24</v>
      </c>
    </row>
    <row r="9" spans="1:24" x14ac:dyDescent="0.25">
      <c r="A9" s="4">
        <f t="shared" si="0"/>
        <v>0</v>
      </c>
      <c r="B9" s="4">
        <f t="shared" si="1"/>
        <v>848.29289999999992</v>
      </c>
      <c r="C9" s="4">
        <f t="shared" si="9"/>
        <v>1017.9514799999998</v>
      </c>
      <c r="D9" s="4">
        <f t="shared" si="2"/>
        <v>1221.5417759999998</v>
      </c>
      <c r="E9" s="16">
        <f t="shared" si="3"/>
        <v>30000000</v>
      </c>
      <c r="F9" s="10">
        <f t="shared" si="4"/>
        <v>35365</v>
      </c>
      <c r="G9" s="10">
        <f t="shared" si="5"/>
        <v>29471</v>
      </c>
      <c r="H9" s="10">
        <f t="shared" si="6"/>
        <v>24559</v>
      </c>
      <c r="I9" s="4" t="e">
        <f>#REF!</f>
        <v>#REF!</v>
      </c>
      <c r="J9" s="4">
        <f t="shared" si="7"/>
        <v>11</v>
      </c>
      <c r="O9">
        <v>0</v>
      </c>
      <c r="P9">
        <f>94.57*10.764</f>
        <v>1017.9514799999998</v>
      </c>
      <c r="Q9">
        <f t="shared" si="8"/>
        <v>848.29289999999992</v>
      </c>
      <c r="R9" s="2">
        <v>30000000</v>
      </c>
      <c r="S9" s="8">
        <v>11</v>
      </c>
      <c r="T9" s="8" t="s">
        <v>20</v>
      </c>
      <c r="U9" t="s">
        <v>24</v>
      </c>
    </row>
    <row r="10" spans="1:24" x14ac:dyDescent="0.25">
      <c r="A10" s="4">
        <f t="shared" si="0"/>
        <v>0</v>
      </c>
      <c r="B10" s="4">
        <f t="shared" si="1"/>
        <v>743.33333333333337</v>
      </c>
      <c r="C10" s="4">
        <f t="shared" si="9"/>
        <v>892</v>
      </c>
      <c r="D10" s="4">
        <f t="shared" si="2"/>
        <v>1070.3999999999999</v>
      </c>
      <c r="E10" s="16">
        <f t="shared" si="3"/>
        <v>22000000</v>
      </c>
      <c r="F10" s="10">
        <f t="shared" si="4"/>
        <v>29596</v>
      </c>
      <c r="G10" s="15">
        <f t="shared" si="5"/>
        <v>24664</v>
      </c>
      <c r="H10" s="10">
        <f t="shared" si="6"/>
        <v>20553</v>
      </c>
      <c r="I10" s="4" t="e">
        <f>#REF!</f>
        <v>#REF!</v>
      </c>
      <c r="J10" s="4">
        <f t="shared" si="7"/>
        <v>12</v>
      </c>
      <c r="O10">
        <v>0</v>
      </c>
      <c r="P10">
        <v>892</v>
      </c>
      <c r="Q10">
        <f t="shared" si="8"/>
        <v>743.33333333333337</v>
      </c>
      <c r="R10" s="2">
        <v>22000000</v>
      </c>
      <c r="S10" s="8">
        <v>12</v>
      </c>
      <c r="T10" s="8" t="s">
        <v>21</v>
      </c>
      <c r="U10" t="s">
        <v>23</v>
      </c>
      <c r="V10" s="2">
        <f>R10+1320000+30000</f>
        <v>23350000</v>
      </c>
      <c r="W10">
        <f>V10/P10</f>
        <v>26177.130044843048</v>
      </c>
      <c r="X10">
        <f>W10*1.05</f>
        <v>27485.986547085202</v>
      </c>
    </row>
    <row r="11" spans="1:24" x14ac:dyDescent="0.25">
      <c r="A11" s="4">
        <f t="shared" si="0"/>
        <v>0</v>
      </c>
      <c r="B11" s="4">
        <f t="shared" si="1"/>
        <v>727.5</v>
      </c>
      <c r="C11" s="4">
        <f t="shared" si="9"/>
        <v>873</v>
      </c>
      <c r="D11" s="4">
        <f t="shared" si="2"/>
        <v>1047.5999999999999</v>
      </c>
      <c r="E11" s="16">
        <f t="shared" si="3"/>
        <v>18500000</v>
      </c>
      <c r="F11" s="10">
        <f t="shared" si="4"/>
        <v>25430</v>
      </c>
      <c r="G11" s="10">
        <f t="shared" si="5"/>
        <v>21191</v>
      </c>
      <c r="H11" s="10">
        <f t="shared" si="6"/>
        <v>17659</v>
      </c>
      <c r="I11" s="4" t="e">
        <f>#REF!</f>
        <v>#REF!</v>
      </c>
      <c r="J11" s="4">
        <f t="shared" si="7"/>
        <v>3</v>
      </c>
      <c r="O11">
        <v>0</v>
      </c>
      <c r="P11">
        <v>873</v>
      </c>
      <c r="Q11">
        <f t="shared" si="8"/>
        <v>727.5</v>
      </c>
      <c r="R11" s="2">
        <v>18500000</v>
      </c>
      <c r="S11" s="8">
        <v>3</v>
      </c>
      <c r="T11" s="8" t="s">
        <v>22</v>
      </c>
      <c r="U11" t="s">
        <v>23</v>
      </c>
    </row>
    <row r="12" spans="1:24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4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4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4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4:24" x14ac:dyDescent="0.25">
      <c r="H17" t="s">
        <v>13</v>
      </c>
    </row>
    <row r="19" spans="4:24" x14ac:dyDescent="0.25">
      <c r="D19" t="s">
        <v>17</v>
      </c>
      <c r="H19" t="s">
        <v>14</v>
      </c>
      <c r="I19">
        <v>919</v>
      </c>
      <c r="J19">
        <f>85.4*10.764</f>
        <v>919.24559999999997</v>
      </c>
      <c r="O19" t="s">
        <v>25</v>
      </c>
      <c r="P19">
        <v>890</v>
      </c>
    </row>
    <row r="20" spans="4:24" x14ac:dyDescent="0.25">
      <c r="D20">
        <v>919</v>
      </c>
      <c r="H20" t="s">
        <v>15</v>
      </c>
      <c r="I20">
        <v>27500</v>
      </c>
      <c r="O20">
        <f>I19/P19</f>
        <v>1.0325842696629213</v>
      </c>
    </row>
    <row r="21" spans="4:24" x14ac:dyDescent="0.25">
      <c r="D21">
        <v>27000</v>
      </c>
      <c r="H21" t="s">
        <v>16</v>
      </c>
      <c r="I21">
        <f>I20*I19</f>
        <v>25272500</v>
      </c>
    </row>
    <row r="22" spans="4:24" x14ac:dyDescent="0.25">
      <c r="D22">
        <f>D21*D20</f>
        <v>24813000</v>
      </c>
      <c r="G22" s="6"/>
      <c r="H22" s="6"/>
    </row>
    <row r="24" spans="4:24" x14ac:dyDescent="0.25">
      <c r="I24" t="s">
        <v>26</v>
      </c>
      <c r="P24" s="11"/>
      <c r="Q24" s="11"/>
      <c r="R24" s="13"/>
      <c r="T24" s="11"/>
      <c r="U24" s="11"/>
      <c r="V24" s="11"/>
      <c r="W24" s="11"/>
      <c r="X24" s="11"/>
    </row>
    <row r="25" spans="4:24" x14ac:dyDescent="0.25">
      <c r="I25" t="s">
        <v>27</v>
      </c>
      <c r="P25" s="11"/>
      <c r="Q25" s="14"/>
      <c r="R25" s="14"/>
      <c r="T25" s="14"/>
      <c r="U25" s="14"/>
      <c r="V25" s="11"/>
      <c r="W25" s="11"/>
      <c r="X25" s="11"/>
    </row>
    <row r="26" spans="4:24" x14ac:dyDescent="0.25">
      <c r="P26" s="11"/>
      <c r="Q26" s="11"/>
      <c r="R26" s="11"/>
      <c r="T26" s="11"/>
      <c r="U26" s="11"/>
      <c r="V26" s="11"/>
      <c r="W26" s="11"/>
      <c r="X26" s="11"/>
    </row>
    <row r="27" spans="4:24" x14ac:dyDescent="0.25">
      <c r="P27" s="11"/>
      <c r="Q27" s="11"/>
      <c r="R27" s="11"/>
      <c r="T27" s="11"/>
      <c r="U27" s="11"/>
      <c r="V27" s="11"/>
      <c r="W27" s="11"/>
      <c r="X27" s="11"/>
    </row>
    <row r="28" spans="4:24" x14ac:dyDescent="0.25">
      <c r="P28" s="11"/>
      <c r="Q28" s="11"/>
      <c r="R28" s="12"/>
      <c r="T28" s="12"/>
      <c r="U28" s="12"/>
      <c r="V28" s="11"/>
      <c r="W28" s="11"/>
      <c r="X28" s="11"/>
    </row>
    <row r="29" spans="4:24" x14ac:dyDescent="0.25">
      <c r="P29" s="11"/>
      <c r="Q29" s="11"/>
      <c r="R29" s="11"/>
      <c r="T29" s="11"/>
      <c r="U29" s="11"/>
      <c r="V29" s="11"/>
      <c r="W29" s="11"/>
      <c r="X29" s="11"/>
    </row>
    <row r="30" spans="4:24" x14ac:dyDescent="0.25">
      <c r="P30" s="11"/>
      <c r="Q30" s="11"/>
      <c r="R30" s="11"/>
      <c r="T30" s="11"/>
      <c r="U30" s="11"/>
      <c r="V30" s="11"/>
      <c r="W30" s="11"/>
      <c r="X30" s="11"/>
    </row>
    <row r="31" spans="4:24" x14ac:dyDescent="0.25">
      <c r="P31" s="11"/>
      <c r="Q31" s="11"/>
      <c r="R31" s="11"/>
      <c r="T31" s="11"/>
      <c r="U31" s="11"/>
      <c r="V31" s="11"/>
      <c r="W31" s="11"/>
      <c r="X31" s="11"/>
    </row>
    <row r="32" spans="4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7"/>
  <sheetViews>
    <sheetView topLeftCell="A6" workbookViewId="0">
      <selection activeCell="B7" sqref="B7"/>
    </sheetView>
  </sheetViews>
  <sheetFormatPr defaultRowHeight="15" x14ac:dyDescent="0.25"/>
  <sheetData>
    <row r="7" spans="2:2" x14ac:dyDescent="0.25">
      <c r="B7" s="6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2024-06-22T10:20:54Z</dcterms:modified>
</cp:coreProperties>
</file>