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5A72A7A-B420-44B0-AE95-3111216BF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5" l="1"/>
  <c r="B9" i="5"/>
  <c r="K9" i="5"/>
  <c r="J9" i="5"/>
  <c r="I37" i="5"/>
  <c r="I32" i="5" l="1"/>
  <c r="G40" i="5"/>
  <c r="M40" i="5"/>
  <c r="G39" i="5"/>
  <c r="I36" i="5"/>
  <c r="J44" i="5"/>
  <c r="K44" i="5" s="1"/>
  <c r="G44" i="5"/>
  <c r="K43" i="5"/>
  <c r="J43" i="5"/>
  <c r="G43" i="5"/>
  <c r="L9" i="5"/>
  <c r="B19" i="5" l="1"/>
  <c r="I35" i="5"/>
  <c r="I34" i="5"/>
  <c r="J42" i="5"/>
  <c r="K42" i="5" s="1"/>
  <c r="G42" i="5"/>
  <c r="J41" i="5"/>
  <c r="G41" i="5"/>
  <c r="J40" i="5"/>
  <c r="L40" i="5" s="1"/>
  <c r="J39" i="5"/>
  <c r="H37" i="5"/>
  <c r="G37" i="5"/>
  <c r="H36" i="5"/>
  <c r="G36" i="5"/>
  <c r="H35" i="5"/>
  <c r="G35" i="5"/>
  <c r="H34" i="5"/>
  <c r="G34" i="5"/>
  <c r="G33" i="5"/>
  <c r="H33" i="5" s="1"/>
  <c r="H32" i="5"/>
  <c r="G32" i="5"/>
  <c r="K6" i="5"/>
  <c r="L6" i="5" s="1"/>
  <c r="B12" i="5"/>
  <c r="B7" i="5"/>
  <c r="L39" i="5" l="1"/>
  <c r="K39" i="5"/>
  <c r="B8" i="5"/>
  <c r="B13" i="5"/>
  <c r="B14" i="5" s="1"/>
  <c r="B15" i="5" s="1"/>
  <c r="B20" i="5" s="1"/>
  <c r="K41" i="5"/>
  <c r="L41" i="5"/>
  <c r="K40" i="5"/>
  <c r="B21" i="5" l="1"/>
  <c r="B22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<sst xmlns="http://schemas.openxmlformats.org/spreadsheetml/2006/main" count="26" uniqueCount="26">
  <si>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</si>
  <si>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</si>
  <si>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</si>
  <si>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</si>
  <si>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</si>
  <si>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</si>
  <si>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</si>
  <si>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</si>
  <si>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</si>
  <si>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</si>
  <si>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</si>
  <si>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</si>
  <si>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</si>
  <si>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</si>
  <si>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</si>
  <si>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</si>
  <si>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</si>
  <si>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</si>
  <si>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</si>
  <si>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</si>
  <si>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</si>
  <si>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</si>
  <si>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</si>
  <si>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</si>
  <si>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Carpet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</si>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</sst>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382755</xdr:colOff>
      <xdr:row>46</xdr:row>
      <xdr:rowOff>144118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AFF704-BA30-4399-8903-0787AD0E0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4755" cy="8907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287151</xdr:colOff>
      <xdr:row>41</xdr:row>
      <xdr:rowOff>20143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83C1D1-E05F-4253-ACE1-97A00B5C9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40751" cy="783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11483</xdr:colOff>
      <xdr:row>27</xdr:row>
      <xdr:rowOff>134087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2C3B50-6426-4B64-90F0-44E04D651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32283" cy="5277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M44"/>
  <sheetViews>
    <sheetView tabSelected="1" workbookViewId="0">
      <selection activeCell="F21" sqref="F21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2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2024</v>
      </c>
      <c r="C6" s="3"/>
      <c r="D6" s="2"/>
      <c r="I6" s="2">
        <v>2024</v>
      </c>
      <c r="J6" s="2">
        <v>2024</v>
      </c>
      <c r="K6" s="2">
        <f>J6-I6</f>
        <v>0</v>
      </c>
      <c r="L6" s="2">
        <f>K6-60</f>
        <v>-60</v>
      </c>
    </row>
    <row r="7" spans="1:12" ht="16.5" x14ac:dyDescent="0.3">
      <c r="A7" s="3" t="s">
        <v>6</v>
      </c>
      <c r="B7" s="3">
        <f>B5-B6</f>
        <v>0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-60</v>
      </c>
      <c r="C8" s="3"/>
      <c r="D8" s="2"/>
      <c r="H8" s="9"/>
      <c r="I8" s="10" t="s">
        <v>24</v>
      </c>
      <c r="J8" s="10" t="s">
        <v>23</v>
      </c>
      <c r="K8" s="10"/>
      <c r="L8">
        <v>30250</v>
      </c>
    </row>
    <row r="9" spans="1:12" ht="16.5" x14ac:dyDescent="0.3">
      <c r="A9" s="3" t="s">
        <v>7</v>
      </c>
      <c r="B9" s="5">
        <f>187*3000</f>
        <v>561000</v>
      </c>
      <c r="C9" s="5"/>
      <c r="D9" s="4"/>
      <c r="H9" s="9"/>
      <c r="I9" s="10">
        <v>156</v>
      </c>
      <c r="J9" s="10">
        <f>I9*1.2</f>
        <v>187.2</v>
      </c>
      <c r="K9" s="10">
        <f>J9/10.764</f>
        <v>17.391304347826086</v>
      </c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0</v>
      </c>
      <c r="C13" s="3"/>
      <c r="D13" s="2"/>
    </row>
    <row r="14" spans="1:12" ht="16.5" x14ac:dyDescent="0.3">
      <c r="A14" s="3"/>
      <c r="B14" s="6">
        <f>B13%</f>
        <v>0</v>
      </c>
      <c r="C14" s="6"/>
      <c r="D14" s="12"/>
    </row>
    <row r="15" spans="1:12" ht="16.5" x14ac:dyDescent="0.3">
      <c r="A15" s="3" t="s">
        <v>11</v>
      </c>
      <c r="B15" s="5">
        <f>ROUND((B9*B14),0)</f>
        <v>0</v>
      </c>
      <c r="C15" s="5"/>
      <c r="D15" s="5"/>
    </row>
    <row r="16" spans="1:12" ht="16.5" x14ac:dyDescent="0.3">
      <c r="A16" s="3"/>
      <c r="B16" s="5"/>
      <c r="C16" s="5"/>
      <c r="D16" s="5"/>
      <c r="I16" t="s">
        <v>25</v>
      </c>
    </row>
    <row r="17" spans="1:10" ht="16.5" x14ac:dyDescent="0.3">
      <c r="A17" s="3" t="s">
        <v>2</v>
      </c>
      <c r="B17" s="5">
        <v>156</v>
      </c>
      <c r="C17" s="5"/>
      <c r="D17" s="4"/>
      <c r="H17" s="9"/>
      <c r="I17" s="10"/>
    </row>
    <row r="18" spans="1:10" ht="16.5" x14ac:dyDescent="0.3">
      <c r="A18" s="3" t="s">
        <v>22</v>
      </c>
      <c r="B18" s="3">
        <v>50000</v>
      </c>
      <c r="C18" s="3"/>
      <c r="D18" s="2"/>
      <c r="H18" s="9"/>
      <c r="I18" s="10"/>
    </row>
    <row r="19" spans="1:10" ht="16.5" x14ac:dyDescent="0.3">
      <c r="A19" s="3" t="s">
        <v>12</v>
      </c>
      <c r="B19" s="5">
        <f>B18*B17</f>
        <v>7800000</v>
      </c>
      <c r="C19" s="5"/>
      <c r="D19" s="4"/>
      <c r="H19" s="9"/>
      <c r="I19" s="10"/>
    </row>
    <row r="20" spans="1:10" ht="16.5" x14ac:dyDescent="0.3">
      <c r="A20" s="7" t="s">
        <v>13</v>
      </c>
      <c r="B20" s="8">
        <f>B19-B15</f>
        <v>7800000</v>
      </c>
      <c r="C20" s="8"/>
      <c r="D20" s="13"/>
    </row>
    <row r="21" spans="1:10" ht="16.5" x14ac:dyDescent="0.3">
      <c r="A21" s="7" t="s">
        <v>14</v>
      </c>
      <c r="B21" s="8">
        <f>B20*0.9</f>
        <v>7020000</v>
      </c>
      <c r="C21" s="8"/>
      <c r="D21" s="13"/>
    </row>
    <row r="22" spans="1:10" ht="16.5" x14ac:dyDescent="0.3">
      <c r="A22" s="7" t="s">
        <v>15</v>
      </c>
      <c r="B22" s="8">
        <f>B20*0.8</f>
        <v>6240000</v>
      </c>
      <c r="C22" s="8"/>
      <c r="D22" s="13"/>
    </row>
    <row r="23" spans="1:10" ht="16.5" x14ac:dyDescent="0.3">
      <c r="A23" s="7" t="s">
        <v>16</v>
      </c>
      <c r="B23" s="8">
        <f>B20*0.035/12</f>
        <v>22750</v>
      </c>
      <c r="C23" s="8"/>
      <c r="D23" s="13"/>
    </row>
    <row r="25" spans="1:10" x14ac:dyDescent="0.25">
      <c r="B25" s="1"/>
      <c r="C25" s="1"/>
      <c r="J25" s="14"/>
    </row>
    <row r="26" spans="1:10" x14ac:dyDescent="0.25">
      <c r="B26" s="1"/>
    </row>
    <row r="30" spans="1:10" x14ac:dyDescent="0.25">
      <c r="E30" t="s">
        <v>17</v>
      </c>
    </row>
    <row r="31" spans="1:10" x14ac:dyDescent="0.25">
      <c r="D31" s="2" t="s">
        <v>3</v>
      </c>
      <c r="E31" s="2" t="s">
        <v>18</v>
      </c>
      <c r="F31" s="2" t="s">
        <v>0</v>
      </c>
      <c r="G31" s="2" t="s">
        <v>19</v>
      </c>
      <c r="H31" s="2" t="s">
        <v>20</v>
      </c>
      <c r="I31" s="2"/>
    </row>
    <row r="32" spans="1:10" x14ac:dyDescent="0.25">
      <c r="D32" s="2"/>
      <c r="E32" s="18">
        <v>373</v>
      </c>
      <c r="F32" s="2">
        <v>18300000</v>
      </c>
      <c r="G32" s="2">
        <f t="shared" ref="G32:G37" si="0">F32/E32</f>
        <v>49061.662198391423</v>
      </c>
      <c r="H32" s="2" t="e">
        <f t="shared" ref="H32:H37" si="1">F32/D32</f>
        <v>#DIV/0!</v>
      </c>
      <c r="I32" s="2">
        <f>D32/E32</f>
        <v>0</v>
      </c>
    </row>
    <row r="33" spans="4:13" x14ac:dyDescent="0.25">
      <c r="D33" s="2"/>
      <c r="E33" s="18">
        <v>697</v>
      </c>
      <c r="F33" s="2">
        <v>42500000</v>
      </c>
      <c r="G33" s="2">
        <f t="shared" si="0"/>
        <v>60975.609756097561</v>
      </c>
      <c r="H33" s="2">
        <f>G33/1.2</f>
        <v>50813.008130081304</v>
      </c>
      <c r="I33" s="2"/>
    </row>
    <row r="34" spans="4:13" x14ac:dyDescent="0.25">
      <c r="D34" s="2"/>
      <c r="E34" s="18">
        <v>600</v>
      </c>
      <c r="F34" s="4">
        <v>35000000</v>
      </c>
      <c r="G34" s="2">
        <f t="shared" si="0"/>
        <v>58333.333333333336</v>
      </c>
      <c r="H34" s="2" t="e">
        <f t="shared" si="1"/>
        <v>#DIV/0!</v>
      </c>
      <c r="I34" s="2">
        <f>D34/E34</f>
        <v>0</v>
      </c>
    </row>
    <row r="35" spans="4:13" x14ac:dyDescent="0.25">
      <c r="D35" s="2"/>
      <c r="E35" s="18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</row>
    <row r="36" spans="4:13" x14ac:dyDescent="0.25">
      <c r="D36" s="2"/>
      <c r="E36" s="2"/>
      <c r="F36" s="4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4:13" x14ac:dyDescent="0.25">
      <c r="D37" s="2"/>
      <c r="E37" s="2"/>
      <c r="F37" s="2"/>
      <c r="G37" s="2" t="e">
        <f t="shared" si="0"/>
        <v>#DIV/0!</v>
      </c>
      <c r="H37" s="2" t="e">
        <f t="shared" si="1"/>
        <v>#DIV/0!</v>
      </c>
      <c r="I37" s="2" t="e">
        <f>D37/E37</f>
        <v>#DIV/0!</v>
      </c>
    </row>
    <row r="38" spans="4:13" x14ac:dyDescent="0.25">
      <c r="E38" t="s">
        <v>21</v>
      </c>
    </row>
    <row r="39" spans="4:13" x14ac:dyDescent="0.25">
      <c r="E39">
        <v>608</v>
      </c>
      <c r="F39">
        <v>12160000</v>
      </c>
      <c r="G39" s="2">
        <f>F39/E39</f>
        <v>20000</v>
      </c>
      <c r="H39">
        <v>455000</v>
      </c>
      <c r="I39">
        <v>30000</v>
      </c>
      <c r="J39" s="2">
        <f t="shared" ref="J39:J44" si="2">I39+H39+F39</f>
        <v>12645000</v>
      </c>
      <c r="K39" s="2">
        <f>J39/E39</f>
        <v>20797.697368421053</v>
      </c>
      <c r="L39" s="4">
        <f>J39/719</f>
        <v>17586.926286509039</v>
      </c>
      <c r="M39" s="2"/>
    </row>
    <row r="40" spans="4:13" x14ac:dyDescent="0.25">
      <c r="E40">
        <v>366</v>
      </c>
      <c r="F40">
        <v>6180000</v>
      </c>
      <c r="G40" s="2">
        <f>F40/E40</f>
        <v>16885.245901639344</v>
      </c>
      <c r="H40">
        <v>948000</v>
      </c>
      <c r="I40">
        <v>30000</v>
      </c>
      <c r="J40" s="2">
        <f t="shared" si="2"/>
        <v>7158000</v>
      </c>
      <c r="K40" s="2">
        <f t="shared" ref="K40:K44" si="3">J40/E40</f>
        <v>19557.377049180326</v>
      </c>
      <c r="L40" s="4" t="e">
        <f>J40/D40</f>
        <v>#DIV/0!</v>
      </c>
      <c r="M40" s="2" t="e">
        <f>F40/D40</f>
        <v>#DIV/0!</v>
      </c>
    </row>
    <row r="41" spans="4:13" x14ac:dyDescent="0.25">
      <c r="D41" s="2"/>
      <c r="E41" s="2"/>
      <c r="F41" s="2"/>
      <c r="G41" s="2" t="e">
        <f t="shared" ref="G41:G44" si="4">F41/E41</f>
        <v>#DIV/0!</v>
      </c>
      <c r="H41" s="2">
        <v>169500</v>
      </c>
      <c r="I41" s="2">
        <v>30000</v>
      </c>
      <c r="J41" s="2">
        <f t="shared" si="2"/>
        <v>199500</v>
      </c>
      <c r="K41" s="2" t="e">
        <f t="shared" si="3"/>
        <v>#DIV/0!</v>
      </c>
      <c r="L41" s="2" t="e">
        <f>J41/D41</f>
        <v>#DIV/0!</v>
      </c>
      <c r="M41" s="2"/>
    </row>
    <row r="42" spans="4:13" x14ac:dyDescent="0.25">
      <c r="D42" s="2"/>
      <c r="E42" s="2"/>
      <c r="F42" s="2"/>
      <c r="G42" s="2" t="e">
        <f t="shared" si="4"/>
        <v>#DIV/0!</v>
      </c>
      <c r="H42" s="2">
        <v>726000</v>
      </c>
      <c r="I42" s="2">
        <v>30000</v>
      </c>
      <c r="J42" s="2">
        <f t="shared" si="2"/>
        <v>756000</v>
      </c>
      <c r="K42" s="2" t="e">
        <f t="shared" si="3"/>
        <v>#DIV/0!</v>
      </c>
      <c r="L42" s="2"/>
      <c r="M42" s="2"/>
    </row>
    <row r="43" spans="4:13" x14ac:dyDescent="0.25">
      <c r="G43" s="2" t="e">
        <f t="shared" si="4"/>
        <v>#DIV/0!</v>
      </c>
      <c r="H43">
        <v>1200000</v>
      </c>
      <c r="I43" s="2">
        <v>30000</v>
      </c>
      <c r="J43" s="2">
        <f t="shared" si="2"/>
        <v>1230000</v>
      </c>
      <c r="K43" s="2" t="e">
        <f t="shared" si="3"/>
        <v>#DIV/0!</v>
      </c>
    </row>
    <row r="44" spans="4:13" x14ac:dyDescent="0.25">
      <c r="G44" s="15" t="e">
        <f t="shared" si="4"/>
        <v>#DIV/0!</v>
      </c>
      <c r="H44">
        <v>900000</v>
      </c>
      <c r="I44" s="2">
        <v>30000</v>
      </c>
      <c r="J44" s="2">
        <f t="shared" si="2"/>
        <v>930000</v>
      </c>
      <c r="K44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2024-06-20T12:01:25Z</dcterms:modified>
</cp:coreProperties>
</file>