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BHUPALEE MANGESH KHANVILKAR - SBI\"/>
    </mc:Choice>
  </mc:AlternateContent>
  <xr:revisionPtr revIDLastSave="0" documentId="13_ncr:1_{03C2E3AB-9A8F-4C4A-B6B9-0266CDD5DEB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7" i="4" l="1"/>
  <c r="U11" i="4" l="1"/>
  <c r="U6" i="4"/>
  <c r="U5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<sst xmlns="http://schemas.openxmlformats.org/spreadsheetml/2006/main" count="49" uniqueCount="41">
  <si>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</si>
  <si>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</si>
  <si>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</si>
  <si>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</si>
  <si>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</si>
  <si>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</si>
  <si>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</si>
  <si>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</si>
  <si>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</si>
  <si>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</si>
  <si>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</si>
  <si>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</si>
  <si>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</si>
  <si>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</si>
  <si>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</si>
  <si>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</si>
  <si>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</si>
  <si>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</si>
  <si>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</si>
  <si>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</si>
  <si>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</si>
  <si>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</si>
  <si>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</si>
  <si>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</si>
  <si>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</si>
  <si>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</si>
  <si>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</si>
  <si>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</si>
  <si>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</si>
  <si>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</si>
  <si>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</si>
  <si>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</si>
  <si>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</si>
  <si>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</si>
  <si>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</si>
  <si>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</si>
  <si>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</si>
  <si>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</si>
  <si>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State Bank Of India ( RACPC Thane ) - MRS. BHUPALEE MANGESH KHANVILKAR</t>
  </si>
  <si>
    <t>Agree BUA</t>
  </si>
  <si>
    <t>As per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</si>
</sst>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9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39</xdr:row>
      <xdr:rowOff>172447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FB75F2-6C24-442E-AFA0-3E3D31E0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7144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37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A8B5F-7609-4C26-86A8-3267C11D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6001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42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A9E7C-733B-40AE-9034-B566CE2A7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7868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591739</xdr:colOff>
      <xdr:row>47</xdr:row>
      <xdr:rowOff>29756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EFB2D6-5843-4562-9E44-99B3EB9F5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16539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16</xdr:col>
      <xdr:colOff>239349</xdr:colOff>
      <xdr:row>41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6C95C3-9E80-4A71-B3C3-9DE4FFAB9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714500"/>
          <a:ext cx="8773749" cy="6211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296507</xdr:colOff>
      <xdr:row>37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6D9C4-1DB4-4B45-B066-8B45F344D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30907" cy="7049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35</xdr:row>
      <xdr:rowOff>19957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08103-95F0-4CF1-9682-B87E68BB5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496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X41" sqref="X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39" t="s">
        <v>35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/>
      <c r="T2"/>
    </row>
    <row r="3" spans="1:21" s="45" customFormat="1" x14ac:dyDescent="0.25">
      <c r="A3" s="43">
        <f t="shared" ref="A3:A14" si="0">N3</f>
        <v>0</v>
      </c>
      <c r="B3" s="43">
        <f t="shared" ref="B3:B14" si="1">Q3</f>
        <v>566.66666666666674</v>
      </c>
      <c r="C3" s="43">
        <f>B3*1.2</f>
        <v>680.00000000000011</v>
      </c>
      <c r="D3" s="43">
        <f t="shared" ref="D3:D14" si="2">C3*1.2</f>
        <v>816.00000000000011</v>
      </c>
      <c r="E3" s="44">
        <f t="shared" ref="E3:E14" si="3">R3</f>
        <v>3750000</v>
      </c>
      <c r="F3" s="43">
        <f t="shared" ref="F3:F14" si="4">ROUND((E3/B3),0)</f>
        <v>6618</v>
      </c>
      <c r="G3" s="43">
        <f t="shared" ref="G3:G14" si="5">ROUND((E3/C3),0)</f>
        <v>5515</v>
      </c>
      <c r="H3" s="43">
        <f t="shared" ref="H3:H14" si="6">ROUND((E3/D3),0)</f>
        <v>4596</v>
      </c>
      <c r="I3" s="43" t="e">
        <f>#REF!</f>
        <v>#REF!</v>
      </c>
      <c r="J3" s="43">
        <f t="shared" ref="J3:J14" si="7">S3</f>
        <v>0</v>
      </c>
      <c r="O3" s="45">
        <v>0</v>
      </c>
      <c r="P3" s="45">
        <v>680</v>
      </c>
      <c r="Q3" s="45">
        <f t="shared" ref="P3:Q14" si="8">P3/1.2</f>
        <v>566.66666666666674</v>
      </c>
      <c r="R3" s="46">
        <v>3750000</v>
      </c>
    </row>
    <row r="4" spans="1:21" s="48" customFormat="1" x14ac:dyDescent="0.25">
      <c r="A4" s="9">
        <f t="shared" ref="A4:A9" si="9">N4</f>
        <v>0</v>
      </c>
      <c r="B4" s="9">
        <f t="shared" ref="B4:B9" si="10">Q4</f>
        <v>566.66666666666674</v>
      </c>
      <c r="C4" s="9">
        <f t="shared" ref="C4:C9" si="11">B4*1.2</f>
        <v>680.00000000000011</v>
      </c>
      <c r="D4" s="9">
        <f t="shared" ref="D4:D9" si="12">C4*1.2</f>
        <v>816.00000000000011</v>
      </c>
      <c r="E4" s="47">
        <f t="shared" ref="E4:E9" si="13">R4</f>
        <v>4000000</v>
      </c>
      <c r="F4" s="9">
        <f t="shared" ref="F4:F9" si="14">ROUND((E4/B4),0)</f>
        <v>7059</v>
      </c>
      <c r="G4" s="9">
        <f t="shared" ref="G4:G9" si="15">ROUND((E4/C4),0)</f>
        <v>5882</v>
      </c>
      <c r="H4" s="9">
        <f t="shared" ref="H4:H9" si="16">ROUND((E4/D4),0)</f>
        <v>4902</v>
      </c>
      <c r="I4" s="9" t="e">
        <f>#REF!</f>
        <v>#REF!</v>
      </c>
      <c r="J4" s="9">
        <f t="shared" ref="J4:J9" si="17">S4</f>
        <v>0</v>
      </c>
      <c r="O4" s="48">
        <v>0</v>
      </c>
      <c r="P4" s="48">
        <v>680</v>
      </c>
      <c r="Q4" s="48">
        <f t="shared" ref="Q4:Q9" si="18">P4/1.2</f>
        <v>566.66666666666674</v>
      </c>
      <c r="R4" s="49">
        <v>4000000</v>
      </c>
    </row>
    <row r="5" spans="1:21" x14ac:dyDescent="0.25">
      <c r="A5" s="4">
        <f t="shared" si="9"/>
        <v>0</v>
      </c>
      <c r="B5" s="4">
        <f t="shared" si="10"/>
        <v>525</v>
      </c>
      <c r="C5" s="4">
        <f t="shared" si="11"/>
        <v>630</v>
      </c>
      <c r="D5" s="4">
        <f t="shared" si="12"/>
        <v>756</v>
      </c>
      <c r="E5" s="5">
        <f t="shared" si="13"/>
        <v>3500000</v>
      </c>
      <c r="F5" s="9">
        <f t="shared" si="14"/>
        <v>6667</v>
      </c>
      <c r="G5" s="9">
        <f t="shared" si="15"/>
        <v>5556</v>
      </c>
      <c r="H5" s="9">
        <f t="shared" si="16"/>
        <v>4630</v>
      </c>
      <c r="I5" s="4" t="e">
        <f>#REF!</f>
        <v>#REF!</v>
      </c>
      <c r="J5" s="4">
        <f t="shared" si="17"/>
        <v>0</v>
      </c>
      <c r="O5">
        <v>0</v>
      </c>
      <c r="P5">
        <v>630</v>
      </c>
      <c r="Q5">
        <f t="shared" si="18"/>
        <v>525</v>
      </c>
      <c r="R5" s="2">
        <v>3500000</v>
      </c>
      <c r="U5">
        <f>910/P5</f>
        <v>1.4444444444444444</v>
      </c>
    </row>
    <row r="6" spans="1:21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  <c r="U6">
        <f>910/P3</f>
        <v>1.338235294117647</v>
      </c>
    </row>
    <row r="7" spans="1:21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  <c r="U11">
        <f>5800*910</f>
        <v>5278000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39" t="s">
        <v>36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</row>
    <row r="16" spans="1:21" x14ac:dyDescent="0.25">
      <c r="A16" s="4">
        <f t="shared" ref="A16:A28" si="32">N16</f>
        <v>0</v>
      </c>
      <c r="B16" s="4">
        <f t="shared" ref="B16:B28" si="33">Q16</f>
        <v>729.16666666666674</v>
      </c>
      <c r="C16" s="4">
        <f>B16*1.2</f>
        <v>875.00000000000011</v>
      </c>
      <c r="D16" s="4">
        <f t="shared" ref="D16:D28" si="34">C16*1.2</f>
        <v>1050</v>
      </c>
      <c r="E16" s="5">
        <f t="shared" ref="E16:E28" si="35">R16</f>
        <v>4812000</v>
      </c>
      <c r="F16" s="9">
        <f t="shared" ref="F16:F28" si="36">ROUND((E16/B16),0)</f>
        <v>6599</v>
      </c>
      <c r="G16" s="9">
        <f t="shared" ref="G16:G28" si="37">ROUND((E16/C16),0)</f>
        <v>5499</v>
      </c>
      <c r="H16" s="9">
        <f t="shared" ref="H16:H28" si="38">ROUND((E16/D16),0)</f>
        <v>4583</v>
      </c>
      <c r="I16" s="4" t="e">
        <f>#REF!</f>
        <v>#REF!</v>
      </c>
      <c r="J16" s="4">
        <f t="shared" ref="J16:J28" si="39">S16</f>
        <v>0</v>
      </c>
      <c r="O16">
        <v>0</v>
      </c>
      <c r="P16">
        <v>875</v>
      </c>
      <c r="Q16">
        <f t="shared" ref="P16:Q28" si="40">P16/1.2</f>
        <v>729.16666666666674</v>
      </c>
      <c r="R16" s="2">
        <v>4812000</v>
      </c>
    </row>
    <row r="17" spans="1:24" x14ac:dyDescent="0.25">
      <c r="A17" s="4">
        <f t="shared" si="32"/>
        <v>0</v>
      </c>
      <c r="B17" s="4">
        <f t="shared" si="33"/>
        <v>566.66666666666674</v>
      </c>
      <c r="C17" s="4">
        <f t="shared" ref="C17:C28" si="41">B17*1.2</f>
        <v>680.00000000000011</v>
      </c>
      <c r="D17" s="4">
        <f t="shared" si="34"/>
        <v>816.00000000000011</v>
      </c>
      <c r="E17" s="5">
        <f t="shared" si="35"/>
        <v>3700000</v>
      </c>
      <c r="F17" s="9">
        <f t="shared" si="36"/>
        <v>6529</v>
      </c>
      <c r="G17" s="9">
        <f t="shared" si="37"/>
        <v>5441</v>
      </c>
      <c r="H17" s="9">
        <f t="shared" si="38"/>
        <v>4534</v>
      </c>
      <c r="I17" s="4" t="e">
        <f>#REF!</f>
        <v>#REF!</v>
      </c>
      <c r="J17" s="4">
        <f t="shared" si="39"/>
        <v>0</v>
      </c>
      <c r="O17">
        <v>0</v>
      </c>
      <c r="P17">
        <v>680</v>
      </c>
      <c r="Q17">
        <f t="shared" si="40"/>
        <v>566.66666666666674</v>
      </c>
      <c r="R17" s="2">
        <v>3700000</v>
      </c>
    </row>
    <row r="18" spans="1:24" s="45" customFormat="1" x14ac:dyDescent="0.25">
      <c r="A18" s="43">
        <f t="shared" si="32"/>
        <v>0</v>
      </c>
      <c r="B18" s="43">
        <f t="shared" si="33"/>
        <v>480</v>
      </c>
      <c r="C18" s="43">
        <f t="shared" si="41"/>
        <v>576</v>
      </c>
      <c r="D18" s="43">
        <f t="shared" si="34"/>
        <v>691.19999999999993</v>
      </c>
      <c r="E18" s="44">
        <f t="shared" si="35"/>
        <v>3800000</v>
      </c>
      <c r="F18" s="43">
        <f t="shared" si="36"/>
        <v>7917</v>
      </c>
      <c r="G18" s="43">
        <f t="shared" si="37"/>
        <v>6597</v>
      </c>
      <c r="H18" s="43">
        <f t="shared" si="38"/>
        <v>5498</v>
      </c>
      <c r="I18" s="43" t="e">
        <f>#REF!</f>
        <v>#REF!</v>
      </c>
      <c r="J18" s="43">
        <f t="shared" si="39"/>
        <v>0</v>
      </c>
      <c r="O18" s="45">
        <v>0</v>
      </c>
      <c r="P18" s="45">
        <f t="shared" si="40"/>
        <v>0</v>
      </c>
      <c r="Q18" s="45">
        <v>480</v>
      </c>
      <c r="R18" s="46">
        <v>3800000</v>
      </c>
    </row>
    <row r="19" spans="1:24" s="45" customFormat="1" x14ac:dyDescent="0.25">
      <c r="A19" s="43">
        <f t="shared" si="32"/>
        <v>0</v>
      </c>
      <c r="B19" s="43">
        <f t="shared" si="33"/>
        <v>773</v>
      </c>
      <c r="C19" s="43">
        <f t="shared" si="41"/>
        <v>927.59999999999991</v>
      </c>
      <c r="D19" s="43">
        <f t="shared" si="34"/>
        <v>1113.1199999999999</v>
      </c>
      <c r="E19" s="44">
        <f t="shared" si="35"/>
        <v>5800000</v>
      </c>
      <c r="F19" s="43">
        <f t="shared" si="36"/>
        <v>7503</v>
      </c>
      <c r="G19" s="43">
        <f t="shared" si="37"/>
        <v>6253</v>
      </c>
      <c r="H19" s="43">
        <f t="shared" si="38"/>
        <v>5211</v>
      </c>
      <c r="I19" s="43" t="e">
        <f>#REF!</f>
        <v>#REF!</v>
      </c>
      <c r="J19" s="43">
        <f t="shared" si="39"/>
        <v>0</v>
      </c>
      <c r="O19" s="45">
        <v>0</v>
      </c>
      <c r="P19" s="45">
        <f t="shared" si="40"/>
        <v>0</v>
      </c>
      <c r="Q19" s="45">
        <v>773</v>
      </c>
      <c r="R19" s="46">
        <v>5800000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6200</v>
      </c>
      <c r="X29" s="20" t="s">
        <v>37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3700</v>
      </c>
      <c r="X31" s="22"/>
    </row>
    <row r="32" spans="1:24" ht="15.75" x14ac:dyDescent="0.25">
      <c r="E32" t="s">
        <v>39</v>
      </c>
      <c r="F32" s="7">
        <v>910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55</v>
      </c>
      <c r="X34" s="24">
        <v>2019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0" t="s">
        <v>38</v>
      </c>
      <c r="Q36" s="40"/>
      <c r="R36" s="40"/>
      <c r="S36" s="40"/>
      <c r="T36" s="41"/>
      <c r="U36" s="21" t="s">
        <v>20</v>
      </c>
      <c r="V36" s="23"/>
      <c r="W36" s="24">
        <f>90*W33/W35</f>
        <v>7.5</v>
      </c>
      <c r="X36" s="24"/>
    </row>
    <row r="37" spans="15:25" ht="15.75" x14ac:dyDescent="0.25">
      <c r="U37" s="17"/>
      <c r="V37" s="26"/>
      <c r="W37" s="27">
        <f>W36%</f>
        <v>7.4999999999999997E-2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187.5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2312.5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3700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6012.5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31</v>
      </c>
      <c r="V44" s="30"/>
      <c r="W44" s="25">
        <v>910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42">
        <f>W42*W44+X46</f>
        <v>5471375</v>
      </c>
      <c r="X45" s="32"/>
    </row>
    <row r="46" spans="15:25" ht="15.75" x14ac:dyDescent="0.25">
      <c r="S46" s="11"/>
      <c r="T46" s="10"/>
      <c r="U46" s="17" t="s">
        <v>24</v>
      </c>
      <c r="V46" s="23"/>
      <c r="W46" s="33">
        <f>W45*0.9</f>
        <v>4924237.5</v>
      </c>
      <c r="X46" s="22"/>
    </row>
    <row r="47" spans="15:25" ht="15.75" x14ac:dyDescent="0.25">
      <c r="S47" s="10"/>
      <c r="T47" s="10"/>
      <c r="U47" s="17" t="s">
        <v>25</v>
      </c>
      <c r="V47" s="23"/>
      <c r="W47" s="33">
        <f>W45*0.8</f>
        <v>4377100</v>
      </c>
      <c r="X47" s="33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4"/>
      <c r="X48" s="24"/>
    </row>
    <row r="49" spans="21:24" ht="15.75" x14ac:dyDescent="0.25">
      <c r="U49" s="35" t="s">
        <v>26</v>
      </c>
      <c r="V49" s="36"/>
      <c r="W49" s="37">
        <f>W30*W44</f>
        <v>2275000</v>
      </c>
      <c r="X49" s="37"/>
    </row>
    <row r="50" spans="21:24" ht="15.75" x14ac:dyDescent="0.25">
      <c r="U50" s="17" t="s">
        <v>27</v>
      </c>
      <c r="V50" s="23"/>
      <c r="W50" s="34"/>
      <c r="X50" s="34"/>
    </row>
    <row r="51" spans="21:24" ht="15.75" x14ac:dyDescent="0.25">
      <c r="U51" s="38" t="s">
        <v>28</v>
      </c>
      <c r="V51" s="34"/>
      <c r="W51" s="33">
        <f>W45*0.025/12</f>
        <v>11398.697916666666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P14" sqref="P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V24" sqref="V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8" sqref="U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A28" sqref="AA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2" sqref="Y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3" sqref="S1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2024-06-22T11:23:50Z</dcterms:modified>
</cp:coreProperties>
</file>