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ne 2024\BALU DAVALA DUKARE - SBI\"/>
    </mc:Choice>
  </mc:AlternateContent>
  <xr:revisionPtr revIDLastSave="0" documentId="13_ncr:1_{3BF5A8FA-E44D-452A-8F7E-9BB4E7EA2A1B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6" i="4" l="1"/>
  <c r="G36" i="4" l="1"/>
  <c r="G33" i="4" l="1"/>
  <c r="G32" i="4"/>
  <c r="G31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<sst xmlns="http://schemas.openxmlformats.org/spreadsheetml/2006/main" count="50" uniqueCount="44">
  <si>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</si>
  <si>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</si>
  <si>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</si>
  <si>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</si>
  <si>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</si>
  <si>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</si>
  <si>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</si>
  <si>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</si>
  <si>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</si>
  <si>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</si>
  <si>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</si>
  <si>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</si>
  <si>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</si>
  <si>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</si>
  <si>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</si>
  <si>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</si>
  <si>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</si>
  <si>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</si>
  <si>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</si>
  <si>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</si>
  <si>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</si>
  <si>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</si>
  <si>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</si>
  <si>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</si>
  <si>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</si>
  <si>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</si>
  <si>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</si>
  <si>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</si>
  <si>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</si>
  <si>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</si>
  <si>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</si>
  <si>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</si>
  <si>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</si>
  <si>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</si>
  <si>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</si>
  <si>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</si>
  <si>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</si>
  <si>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</si>
  <si>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</si>
  <si>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Ghatkopar (West) - BALU DAVALA DUKARE</t>
  </si>
  <si>
    <t>Agree CA</t>
  </si>
  <si>
    <t>Balcony</t>
  </si>
  <si>
    <t>As per Rera</t>
  </si>
  <si>
    <t>FMV 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</si>
</sst>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420094</xdr:colOff>
      <xdr:row>49</xdr:row>
      <xdr:rowOff>172713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B8DE0E9-620D-4DAF-969A-4584F5FED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125694" cy="90500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12</xdr:col>
      <xdr:colOff>420094</xdr:colOff>
      <xdr:row>52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5D7843-DA57-4B19-9AE5-F1790991E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125694" cy="87832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439147</xdr:colOff>
      <xdr:row>48</xdr:row>
      <xdr:rowOff>67934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23CE7B-85A5-42E3-B794-42F24BBE6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144747" cy="90214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76200</xdr:rowOff>
    </xdr:from>
    <xdr:to>
      <xdr:col>15</xdr:col>
      <xdr:colOff>86955</xdr:colOff>
      <xdr:row>40</xdr:row>
      <xdr:rowOff>143901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C628F2C-A248-4386-884C-4DFDCB733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76200"/>
          <a:ext cx="8811855" cy="735432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201244</xdr:colOff>
      <xdr:row>47</xdr:row>
      <xdr:rowOff>86801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8D0267-1602-4459-87C2-D41D956A3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35644" cy="77068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153612</xdr:colOff>
      <xdr:row>38</xdr:row>
      <xdr:rowOff>77221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7A1CC3-DA85-4E3E-9EDE-5323E5CEC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88012" cy="73162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9" zoomScaleNormal="100" workbookViewId="0">
      <selection activeCell="X47" sqref="X4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6" customFormat="1" x14ac:dyDescent="0.25">
      <c r="A3" s="44">
        <f t="shared" ref="A3:A14" si="0">N3</f>
        <v>0</v>
      </c>
      <c r="B3" s="44">
        <f t="shared" ref="B3:B14" si="1">Q3</f>
        <v>866</v>
      </c>
      <c r="C3" s="44">
        <f>B3*1.2</f>
        <v>1039.2</v>
      </c>
      <c r="D3" s="44">
        <f t="shared" ref="D3:D14" si="2">C3*1.2</f>
        <v>1247.04</v>
      </c>
      <c r="E3" s="45">
        <f t="shared" ref="E3:E14" si="3">R3</f>
        <v>25200000</v>
      </c>
      <c r="F3" s="44">
        <f t="shared" ref="F3:F14" si="4">ROUND((E3/B3),0)</f>
        <v>29099</v>
      </c>
      <c r="G3" s="44">
        <f t="shared" ref="G3:G14" si="5">ROUND((E3/C3),0)</f>
        <v>24249</v>
      </c>
      <c r="H3" s="44">
        <f t="shared" ref="H3:H14" si="6">ROUND((E3/D3),0)</f>
        <v>20208</v>
      </c>
      <c r="I3" s="44" t="e">
        <f>#REF!</f>
        <v>#REF!</v>
      </c>
      <c r="J3" s="44">
        <f t="shared" ref="J3:J14" si="7">S3</f>
        <v>0</v>
      </c>
      <c r="O3" s="46">
        <v>0</v>
      </c>
      <c r="P3" s="46">
        <f t="shared" ref="P3:Q14" si="8">O3/1.2</f>
        <v>0</v>
      </c>
      <c r="Q3" s="46">
        <v>866</v>
      </c>
      <c r="R3" s="47">
        <v>25200000</v>
      </c>
    </row>
    <row r="4" spans="1:20" x14ac:dyDescent="0.25">
      <c r="A4" s="4">
        <f t="shared" ref="A4:A9" si="9">N4</f>
        <v>0</v>
      </c>
      <c r="B4" s="4">
        <f t="shared" ref="B4:B9" si="10">Q4</f>
        <v>774</v>
      </c>
      <c r="C4" s="4">
        <f t="shared" ref="C4:C9" si="11">B4*1.2</f>
        <v>928.8</v>
      </c>
      <c r="D4" s="4">
        <f t="shared" ref="D4:D9" si="12">C4*1.2</f>
        <v>1114.56</v>
      </c>
      <c r="E4" s="5">
        <f t="shared" ref="E4:E9" si="13">R4</f>
        <v>21100000</v>
      </c>
      <c r="F4" s="9">
        <f t="shared" ref="F4:F9" si="14">ROUND((E4/B4),0)</f>
        <v>27261</v>
      </c>
      <c r="G4" s="9">
        <f t="shared" ref="G4:G9" si="15">ROUND((E4/C4),0)</f>
        <v>22717</v>
      </c>
      <c r="H4" s="9">
        <f t="shared" ref="H4:H9" si="16">ROUND((E4/D4),0)</f>
        <v>18931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774</v>
      </c>
      <c r="R4" s="2">
        <v>21100000</v>
      </c>
    </row>
    <row r="5" spans="1:20" x14ac:dyDescent="0.25">
      <c r="A5" s="4">
        <f t="shared" si="9"/>
        <v>0</v>
      </c>
      <c r="B5" s="4">
        <f t="shared" si="10"/>
        <v>872</v>
      </c>
      <c r="C5" s="4">
        <f t="shared" si="11"/>
        <v>1046.3999999999999</v>
      </c>
      <c r="D5" s="4">
        <f t="shared" si="12"/>
        <v>1255.6799999999998</v>
      </c>
      <c r="E5" s="5">
        <f t="shared" si="13"/>
        <v>24300000</v>
      </c>
      <c r="F5" s="9">
        <f t="shared" si="14"/>
        <v>27867</v>
      </c>
      <c r="G5" s="9">
        <f t="shared" si="15"/>
        <v>23222</v>
      </c>
      <c r="H5" s="9">
        <f t="shared" si="16"/>
        <v>19352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872</v>
      </c>
      <c r="R5" s="2">
        <v>24300000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ref="Q4:Q9" si="19">P6/1.2</f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930</v>
      </c>
      <c r="C16" s="4">
        <f>B16*1.2</f>
        <v>1116</v>
      </c>
      <c r="D16" s="4">
        <f t="shared" ref="D16:D28" si="34">C16*1.2</f>
        <v>1339.2</v>
      </c>
      <c r="E16" s="5">
        <f t="shared" ref="E16:E28" si="35">R16</f>
        <v>25600000</v>
      </c>
      <c r="F16" s="9">
        <f t="shared" ref="F16:F28" si="36">ROUND((E16/B16),0)</f>
        <v>27527</v>
      </c>
      <c r="G16" s="9">
        <f t="shared" ref="G16:G28" si="37">ROUND((E16/C16),0)</f>
        <v>22939</v>
      </c>
      <c r="H16" s="9">
        <f t="shared" ref="H16:H28" si="38">ROUND((E16/D16),0)</f>
        <v>19116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930</v>
      </c>
      <c r="R16" s="2">
        <v>25600000</v>
      </c>
    </row>
    <row r="17" spans="1:24" s="46" customFormat="1" x14ac:dyDescent="0.25">
      <c r="A17" s="44">
        <f t="shared" si="32"/>
        <v>0</v>
      </c>
      <c r="B17" s="44">
        <f t="shared" si="33"/>
        <v>929</v>
      </c>
      <c r="C17" s="44">
        <f t="shared" ref="C17:C28" si="41">B17*1.2</f>
        <v>1114.8</v>
      </c>
      <c r="D17" s="44">
        <f t="shared" si="34"/>
        <v>1337.76</v>
      </c>
      <c r="E17" s="45">
        <f t="shared" si="35"/>
        <v>32500000</v>
      </c>
      <c r="F17" s="44">
        <f t="shared" si="36"/>
        <v>34984</v>
      </c>
      <c r="G17" s="44">
        <f t="shared" si="37"/>
        <v>29153</v>
      </c>
      <c r="H17" s="44">
        <f t="shared" si="38"/>
        <v>24294</v>
      </c>
      <c r="I17" s="44" t="e">
        <f>#REF!</f>
        <v>#REF!</v>
      </c>
      <c r="J17" s="44">
        <f t="shared" si="39"/>
        <v>0</v>
      </c>
      <c r="O17" s="46">
        <v>0</v>
      </c>
      <c r="P17" s="46">
        <f t="shared" si="40"/>
        <v>0</v>
      </c>
      <c r="Q17" s="46">
        <v>929</v>
      </c>
      <c r="R17" s="47">
        <v>32500000</v>
      </c>
    </row>
    <row r="18" spans="1:24" s="46" customFormat="1" x14ac:dyDescent="0.25">
      <c r="A18" s="44">
        <f t="shared" si="32"/>
        <v>0</v>
      </c>
      <c r="B18" s="44">
        <f t="shared" si="33"/>
        <v>745</v>
      </c>
      <c r="C18" s="44">
        <f t="shared" si="41"/>
        <v>894</v>
      </c>
      <c r="D18" s="44">
        <f t="shared" si="34"/>
        <v>1072.8</v>
      </c>
      <c r="E18" s="45">
        <f t="shared" si="35"/>
        <v>24900000</v>
      </c>
      <c r="F18" s="44">
        <f t="shared" si="36"/>
        <v>33423</v>
      </c>
      <c r="G18" s="44">
        <f t="shared" si="37"/>
        <v>27852</v>
      </c>
      <c r="H18" s="44">
        <f t="shared" si="38"/>
        <v>23210</v>
      </c>
      <c r="I18" s="44" t="e">
        <f>#REF!</f>
        <v>#REF!</v>
      </c>
      <c r="J18" s="44">
        <f t="shared" si="39"/>
        <v>0</v>
      </c>
      <c r="O18" s="46">
        <v>0</v>
      </c>
      <c r="P18" s="46">
        <f t="shared" si="40"/>
        <v>0</v>
      </c>
      <c r="Q18" s="46">
        <v>745</v>
      </c>
      <c r="R18" s="47">
        <v>24900000</v>
      </c>
    </row>
    <row r="19" spans="1:24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33000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3000</v>
      </c>
      <c r="X30" s="22"/>
    </row>
    <row r="31" spans="1:24" ht="15.75" x14ac:dyDescent="0.25">
      <c r="E31" t="s">
        <v>40</v>
      </c>
      <c r="F31" s="7">
        <v>51.65</v>
      </c>
      <c r="G31">
        <f>F31*10.764</f>
        <v>555.9606</v>
      </c>
      <c r="S31" s="10"/>
      <c r="T31" s="10"/>
      <c r="U31" s="17" t="s">
        <v>15</v>
      </c>
      <c r="V31" s="18"/>
      <c r="W31" s="19">
        <f>W29-W30</f>
        <v>30000</v>
      </c>
      <c r="X31" s="22"/>
    </row>
    <row r="32" spans="1:24" ht="15.75" x14ac:dyDescent="0.25">
      <c r="E32" t="s">
        <v>41</v>
      </c>
      <c r="F32" s="7">
        <v>1.86</v>
      </c>
      <c r="G32">
        <f>F32*10.764</f>
        <v>20.021039999999999</v>
      </c>
      <c r="H32" s="6"/>
      <c r="S32" s="10"/>
      <c r="T32" s="10"/>
      <c r="U32" s="17" t="s">
        <v>16</v>
      </c>
      <c r="V32" s="18"/>
      <c r="W32" s="19">
        <f>W30</f>
        <v>3000</v>
      </c>
      <c r="X32" s="22"/>
    </row>
    <row r="33" spans="6:25" ht="15.75" x14ac:dyDescent="0.25">
      <c r="G33">
        <f>SUM(G31:G32)</f>
        <v>575.98163999999997</v>
      </c>
      <c r="S33" s="10"/>
      <c r="T33" s="10"/>
      <c r="U33" s="17" t="s">
        <v>17</v>
      </c>
      <c r="V33" s="23"/>
      <c r="W33" s="24">
        <f>X33-X34</f>
        <v>-1</v>
      </c>
      <c r="X33" s="25">
        <v>2024</v>
      </c>
    </row>
    <row r="34" spans="6:25" ht="15.75" x14ac:dyDescent="0.25">
      <c r="S34" s="10"/>
      <c r="T34" s="10"/>
      <c r="U34" s="17" t="s">
        <v>18</v>
      </c>
      <c r="V34" s="23"/>
      <c r="W34" s="24">
        <f>W35-W33</f>
        <v>61</v>
      </c>
      <c r="X34" s="24">
        <v>2025</v>
      </c>
      <c r="Y34" t="s">
        <v>42</v>
      </c>
    </row>
    <row r="35" spans="6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6:25" ht="39" customHeight="1" x14ac:dyDescent="0.25">
      <c r="F36" s="7">
        <v>58.88</v>
      </c>
      <c r="G36">
        <f>F36*10.764</f>
        <v>633.78431999999998</v>
      </c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-1.5</v>
      </c>
      <c r="X36" s="24"/>
    </row>
    <row r="37" spans="6:25" ht="15.75" x14ac:dyDescent="0.25">
      <c r="U37" s="17"/>
      <c r="V37" s="26"/>
      <c r="W37" s="27">
        <v>0</v>
      </c>
      <c r="X37" s="27"/>
    </row>
    <row r="38" spans="6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6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3000</v>
      </c>
      <c r="X39" s="22"/>
    </row>
    <row r="40" spans="6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30000</v>
      </c>
      <c r="X40" s="22"/>
    </row>
    <row r="41" spans="6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6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33000</v>
      </c>
      <c r="X42" s="22"/>
    </row>
    <row r="43" spans="6:25" ht="15.75" x14ac:dyDescent="0.25">
      <c r="S43" s="10"/>
      <c r="T43" s="10"/>
      <c r="U43" s="23"/>
      <c r="V43" s="30"/>
      <c r="W43" s="24"/>
      <c r="X43" s="24"/>
    </row>
    <row r="44" spans="6:25" ht="15.75" x14ac:dyDescent="0.25">
      <c r="S44" s="10"/>
      <c r="T44" s="10"/>
      <c r="U44" s="28" t="s">
        <v>37</v>
      </c>
      <c r="V44" s="30"/>
      <c r="W44" s="25">
        <v>576</v>
      </c>
      <c r="X44" s="24"/>
    </row>
    <row r="45" spans="6:25" ht="15.75" x14ac:dyDescent="0.25">
      <c r="P45" s="13" t="s">
        <v>29</v>
      </c>
      <c r="S45" s="10"/>
      <c r="T45" s="11"/>
      <c r="U45" s="17" t="s">
        <v>43</v>
      </c>
      <c r="V45" s="31"/>
      <c r="W45" s="32">
        <f>W42*W44+X46</f>
        <v>19008000</v>
      </c>
      <c r="X45" s="33"/>
    </row>
    <row r="46" spans="6:25" ht="15.75" x14ac:dyDescent="0.25">
      <c r="S46" s="11"/>
      <c r="T46" s="10"/>
      <c r="U46" s="17" t="s">
        <v>24</v>
      </c>
      <c r="V46" s="23"/>
      <c r="W46" s="34">
        <f>W45*0.9</f>
        <v>17107200</v>
      </c>
      <c r="X46" s="35"/>
    </row>
    <row r="47" spans="6:25" ht="15.75" x14ac:dyDescent="0.25">
      <c r="S47" s="10"/>
      <c r="T47" s="10"/>
      <c r="U47" s="17" t="s">
        <v>25</v>
      </c>
      <c r="V47" s="23"/>
      <c r="W47" s="34">
        <f>W45*0.8</f>
        <v>15206400</v>
      </c>
      <c r="X47" s="34"/>
    </row>
    <row r="48" spans="6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1728000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39600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Q13" sqref="Q1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T31" sqref="T3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O11" sqref="O11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S24" sqref="S24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R17" sqref="R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W13" sqref="W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2024-06-20T09:31:42Z</dcterms:modified>
</cp:coreProperties>
</file>