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aseva Sahakari Bank\Borivali (W)\Kamalnayan Madanlal Sharma\"/>
    </mc:Choice>
  </mc:AlternateContent>
  <xr:revisionPtr revIDLastSave="0" documentId="13_ncr:1_{DDA90A13-89B2-4176-9BD8-4599AD548AA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44" i="4" l="1"/>
  <c r="P38" i="4"/>
  <c r="P42" i="4"/>
  <c r="P43" i="4" s="1"/>
  <c r="P41" i="4"/>
  <c r="P40" i="4"/>
  <c r="P39" i="4"/>
  <c r="R37" i="4"/>
  <c r="R36" i="4"/>
  <c r="R31" i="4"/>
  <c r="R32" i="4"/>
  <c r="R33" i="4"/>
  <c r="R34" i="4"/>
  <c r="R35" i="4"/>
  <c r="R30" i="4"/>
  <c r="R24" i="4"/>
  <c r="R22" i="4" l="1"/>
  <c r="R21" i="4"/>
  <c r="I29" i="4" l="1"/>
  <c r="I21" i="4"/>
  <c r="J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Q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<sst xmlns="http://schemas.openxmlformats.org/spreadsheetml/2006/main" count="41" uniqueCount="34">
  <si>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</si>
  <si>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</si>
  <si>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</si>
  <si>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</si>
  <si>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</si>
  <si>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</si>
  <si>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</si>
  <si>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</si>
  <si>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</si>
  <si>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</si>
  <si>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</si>
  <si>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</si>
  <si>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</si>
  <si>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05, 1st Floor, Gurushish Socitey, Plot No. 3, Village - Deolali, Nashik, Nashik</t>
  </si>
  <si>
    <t>rate</t>
  </si>
  <si>
    <t>fmv</t>
  </si>
  <si>
    <t>agreemetn  - 30.01.2016</t>
  </si>
  <si>
    <t>oc - 1995</t>
  </si>
  <si>
    <t>22.12.23</t>
  </si>
  <si>
    <t>av</t>
  </si>
  <si>
    <t>sd</t>
  </si>
  <si>
    <t>rd</t>
  </si>
  <si>
    <t>mca</t>
  </si>
  <si>
    <t>bal</t>
  </si>
  <si>
    <t>ls - 27 lakhs</t>
  </si>
  <si>
    <t>ca</t>
  </si>
  <si>
    <t>plan</t>
  </si>
  <si>
    <t>liv</t>
  </si>
  <si>
    <t>kit</t>
  </si>
  <si>
    <t>bed</t>
  </si>
  <si>
    <t>wc</t>
  </si>
  <si>
    <t>bath</t>
  </si>
  <si>
    <t>bal1</t>
  </si>
  <si>
    <t>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</si>
</sst>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31249</xdr:colOff>
      <xdr:row>7</xdr:row>
      <xdr:rowOff>123825</xdr:rowOff>
    </xdr:from>
    <xdr:to>
      <xdr:col>28</xdr:col>
      <xdr:colOff>401244</xdr:colOff>
      <xdr:row>32</xdr:row>
      <xdr:rowOff>182073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367E29-9B8D-4FE5-A56A-B800A7DDF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08874" y="2028825"/>
          <a:ext cx="5246795" cy="4820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315645</xdr:colOff>
      <xdr:row>44</xdr:row>
      <xdr:rowOff>58264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953D4A-8AF4-4784-A9EA-BCFAAA5AE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9645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315645</xdr:colOff>
      <xdr:row>49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86B21-2857-41F0-8780-8DD176DF7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59645" cy="8297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C10029-5EFA-48C0-9B24-C2F7B69B3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258487</xdr:colOff>
      <xdr:row>47</xdr:row>
      <xdr:rowOff>1177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795160-0E75-4CE9-B897-3340EBC6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02487" cy="843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172750</xdr:colOff>
      <xdr:row>48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314108-A97A-4B6A-87C1-7F6A6F3E5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16750" cy="7925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4"/>
  <sheetViews>
    <sheetView tabSelected="1" zoomScaleNormal="100" workbookViewId="0">
      <selection activeCell="R28" sqref="R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510</v>
      </c>
      <c r="C2" s="4">
        <f>B2*1.2</f>
        <v>612</v>
      </c>
      <c r="D2" s="4">
        <f t="shared" ref="D2:D13" si="2">C2*1.2</f>
        <v>734.4</v>
      </c>
      <c r="E2" s="5">
        <f t="shared" ref="E2:E13" si="3">R2</f>
        <v>2600000</v>
      </c>
      <c r="F2" s="15">
        <f t="shared" ref="F2:F13" si="4">ROUND((E2/B2),0)</f>
        <v>5098</v>
      </c>
      <c r="G2" s="10">
        <f t="shared" ref="G2:G13" si="5">ROUND((E2/C2),0)</f>
        <v>4248</v>
      </c>
      <c r="H2" s="10">
        <f t="shared" ref="H2:H13" si="6">ROUND((E2/D2),0)</f>
        <v>3540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510</v>
      </c>
      <c r="R2" s="2">
        <v>2600000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525</v>
      </c>
      <c r="C3" s="4">
        <f t="shared" ref="C3:C15" si="9">B3*1.2</f>
        <v>630</v>
      </c>
      <c r="D3" s="4">
        <f t="shared" si="2"/>
        <v>756</v>
      </c>
      <c r="E3" s="5">
        <f t="shared" si="3"/>
        <v>2500000</v>
      </c>
      <c r="F3" s="10">
        <f t="shared" si="4"/>
        <v>4762</v>
      </c>
      <c r="G3" s="10">
        <f t="shared" si="5"/>
        <v>3968</v>
      </c>
      <c r="H3" s="10">
        <f t="shared" si="6"/>
        <v>3307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525</v>
      </c>
      <c r="R3" s="2">
        <v>2500000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708.33333333333337</v>
      </c>
      <c r="C4" s="4">
        <f t="shared" si="9"/>
        <v>850</v>
      </c>
      <c r="D4" s="4">
        <f t="shared" si="2"/>
        <v>1020</v>
      </c>
      <c r="E4" s="5">
        <f t="shared" si="3"/>
        <v>2891000</v>
      </c>
      <c r="F4" s="15">
        <f t="shared" si="4"/>
        <v>4081</v>
      </c>
      <c r="G4" s="10">
        <f t="shared" si="5"/>
        <v>3401</v>
      </c>
      <c r="H4" s="10">
        <f t="shared" si="6"/>
        <v>2834</v>
      </c>
      <c r="I4" s="4" t="e">
        <f>#REF!</f>
        <v>#REF!</v>
      </c>
      <c r="J4" s="4" t="str">
        <f t="shared" si="7"/>
        <v>22.12.23</v>
      </c>
      <c r="O4">
        <v>0</v>
      </c>
      <c r="P4">
        <v>850</v>
      </c>
      <c r="Q4">
        <f t="shared" ref="Q4:Q12" si="10">P4/1.2</f>
        <v>708.33333333333337</v>
      </c>
      <c r="R4" s="2">
        <v>2891000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475</v>
      </c>
      <c r="C5" s="4">
        <f t="shared" si="9"/>
        <v>570</v>
      </c>
      <c r="D5" s="4">
        <f t="shared" si="2"/>
        <v>684</v>
      </c>
      <c r="E5" s="5">
        <f t="shared" si="3"/>
        <v>2200000</v>
      </c>
      <c r="F5" s="10">
        <f t="shared" si="4"/>
        <v>4632</v>
      </c>
      <c r="G5" s="10">
        <f t="shared" si="5"/>
        <v>3860</v>
      </c>
      <c r="H5" s="10">
        <f t="shared" si="6"/>
        <v>3216</v>
      </c>
      <c r="I5" s="4" t="e">
        <f>#REF!</f>
        <v>#REF!</v>
      </c>
      <c r="J5" s="4">
        <f t="shared" si="7"/>
        <v>0</v>
      </c>
      <c r="O5">
        <v>0</v>
      </c>
      <c r="P5">
        <v>570</v>
      </c>
      <c r="Q5">
        <f t="shared" si="10"/>
        <v>475</v>
      </c>
      <c r="R5" s="2">
        <v>2200000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970</v>
      </c>
      <c r="C6" s="4">
        <f t="shared" si="9"/>
        <v>1164</v>
      </c>
      <c r="D6" s="4">
        <f t="shared" si="2"/>
        <v>1396.8</v>
      </c>
      <c r="E6" s="5">
        <f t="shared" si="3"/>
        <v>6000000</v>
      </c>
      <c r="F6" s="15">
        <f t="shared" si="4"/>
        <v>6186</v>
      </c>
      <c r="G6" s="10">
        <f t="shared" si="5"/>
        <v>5155</v>
      </c>
      <c r="H6" s="10">
        <f t="shared" si="6"/>
        <v>4296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970</v>
      </c>
      <c r="R6" s="2">
        <v>6000000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25</v>
      </c>
      <c r="I19">
        <v>581</v>
      </c>
      <c r="J19">
        <f>54*10.764</f>
        <v>581.25599999999997</v>
      </c>
    </row>
    <row r="20" spans="7:24" x14ac:dyDescent="0.25">
      <c r="H20" t="s">
        <v>14</v>
      </c>
      <c r="I20">
        <v>4800</v>
      </c>
      <c r="Q20" t="s">
        <v>22</v>
      </c>
      <c r="R20">
        <v>557</v>
      </c>
    </row>
    <row r="21" spans="7:24" x14ac:dyDescent="0.25">
      <c r="H21" t="s">
        <v>15</v>
      </c>
      <c r="I21">
        <f>I20*I19</f>
        <v>2788800</v>
      </c>
      <c r="Q21" t="s">
        <v>23</v>
      </c>
      <c r="R21">
        <f>37+48</f>
        <v>85</v>
      </c>
    </row>
    <row r="22" spans="7:24" x14ac:dyDescent="0.25">
      <c r="G22" s="6"/>
      <c r="H22" s="6"/>
      <c r="R22">
        <f>R21+R20</f>
        <v>642</v>
      </c>
    </row>
    <row r="23" spans="7:24" x14ac:dyDescent="0.25">
      <c r="R23">
        <v>5000</v>
      </c>
    </row>
    <row r="24" spans="7:24" x14ac:dyDescent="0.25">
      <c r="P24" s="11"/>
      <c r="Q24" s="11"/>
      <c r="R24" s="13">
        <f>R23*R22</f>
        <v>3210000</v>
      </c>
      <c r="T24" s="11"/>
      <c r="U24" s="11"/>
      <c r="V24" s="11"/>
      <c r="W24" s="11"/>
      <c r="X24" s="11"/>
    </row>
    <row r="25" spans="7:24" x14ac:dyDescent="0.25">
      <c r="H25" t="s">
        <v>16</v>
      </c>
      <c r="J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19</v>
      </c>
      <c r="I26">
        <v>2100000</v>
      </c>
      <c r="O26" t="s">
        <v>24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20</v>
      </c>
      <c r="I27">
        <v>126000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21</v>
      </c>
      <c r="I28">
        <v>21000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>
        <f>SUM(I26:I28)</f>
        <v>2247000</v>
      </c>
      <c r="O29" t="s">
        <v>26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O30" t="s">
        <v>27</v>
      </c>
      <c r="P30" s="11">
        <v>4.3650000000000002</v>
      </c>
      <c r="Q30" s="11">
        <v>3.5</v>
      </c>
      <c r="R30" s="11">
        <f>Q30*P30</f>
        <v>15.2775</v>
      </c>
      <c r="T30" s="11"/>
      <c r="U30" s="11"/>
      <c r="V30" s="11"/>
      <c r="W30" s="11"/>
      <c r="X30" s="11"/>
    </row>
    <row r="31" spans="7:24" x14ac:dyDescent="0.25">
      <c r="H31" t="s">
        <v>17</v>
      </c>
      <c r="O31" t="s">
        <v>28</v>
      </c>
      <c r="P31" s="11">
        <v>3</v>
      </c>
      <c r="Q31" s="11">
        <v>2.9</v>
      </c>
      <c r="R31" s="11">
        <f t="shared" ref="R31:R35" si="21">Q31*P31</f>
        <v>8.6999999999999993</v>
      </c>
      <c r="T31" s="11"/>
      <c r="U31" s="11"/>
      <c r="V31" s="11"/>
      <c r="W31" s="11"/>
      <c r="X31" s="11"/>
    </row>
    <row r="32" spans="7:24" x14ac:dyDescent="0.25">
      <c r="O32" t="s">
        <v>29</v>
      </c>
      <c r="P32" s="11">
        <v>3.65</v>
      </c>
      <c r="Q32" s="11">
        <v>2.75</v>
      </c>
      <c r="R32" s="11">
        <f t="shared" si="21"/>
        <v>10.0375</v>
      </c>
      <c r="S32" s="6"/>
      <c r="T32" s="11"/>
      <c r="U32" s="11"/>
      <c r="V32" s="11"/>
      <c r="W32" s="11"/>
      <c r="X32" s="11"/>
    </row>
    <row r="33" spans="15:24" x14ac:dyDescent="0.25">
      <c r="O33" t="s">
        <v>29</v>
      </c>
      <c r="P33" s="11">
        <v>3.0859999999999999</v>
      </c>
      <c r="Q33" s="11">
        <v>3.05</v>
      </c>
      <c r="R33" s="11">
        <f t="shared" si="21"/>
        <v>9.4122999999999983</v>
      </c>
      <c r="S33" s="6"/>
      <c r="T33" s="11"/>
      <c r="U33" s="11"/>
      <c r="V33" s="11"/>
      <c r="W33" s="11"/>
      <c r="X33" s="11"/>
    </row>
    <row r="34" spans="15:24" x14ac:dyDescent="0.25">
      <c r="O34" t="s">
        <v>31</v>
      </c>
      <c r="P34" s="11">
        <v>1.2</v>
      </c>
      <c r="Q34" s="11">
        <v>1.885</v>
      </c>
      <c r="R34" s="11">
        <f t="shared" si="21"/>
        <v>2.262</v>
      </c>
    </row>
    <row r="35" spans="15:24" x14ac:dyDescent="0.25">
      <c r="O35" t="s">
        <v>30</v>
      </c>
      <c r="P35" s="11">
        <v>1.35</v>
      </c>
      <c r="Q35" s="11">
        <v>0.9</v>
      </c>
      <c r="R35" s="11">
        <f t="shared" si="21"/>
        <v>1.2150000000000001</v>
      </c>
      <c r="T35" s="6"/>
    </row>
    <row r="36" spans="15:24" x14ac:dyDescent="0.25">
      <c r="P36" s="11"/>
      <c r="Q36" s="11"/>
      <c r="R36" s="11">
        <f>SUM(R30:R35)</f>
        <v>46.904300000000006</v>
      </c>
      <c r="S36" s="6"/>
    </row>
    <row r="37" spans="15:24" x14ac:dyDescent="0.25">
      <c r="R37" s="11">
        <f>R36*10.764</f>
        <v>504.87788520000004</v>
      </c>
    </row>
    <row r="38" spans="15:24" x14ac:dyDescent="0.25">
      <c r="O38" t="s">
        <v>32</v>
      </c>
      <c r="P38" s="11">
        <f>3.1*1.2</f>
        <v>3.7199999999999998</v>
      </c>
    </row>
    <row r="39" spans="15:24" x14ac:dyDescent="0.25">
      <c r="O39" t="s">
        <v>33</v>
      </c>
      <c r="P39">
        <f>2*0.6</f>
        <v>1.2</v>
      </c>
    </row>
    <row r="40" spans="15:24" x14ac:dyDescent="0.25">
      <c r="O40" t="s">
        <v>33</v>
      </c>
      <c r="P40">
        <f>1.8*0.6</f>
        <v>1.08</v>
      </c>
    </row>
    <row r="41" spans="15:24" x14ac:dyDescent="0.25">
      <c r="O41" t="s">
        <v>23</v>
      </c>
      <c r="P41">
        <f>3.05*1.2</f>
        <v>3.6599999999999997</v>
      </c>
    </row>
    <row r="42" spans="15:24" x14ac:dyDescent="0.25">
      <c r="P42">
        <f>SUM(P38:P41)</f>
        <v>9.66</v>
      </c>
    </row>
    <row r="43" spans="15:24" x14ac:dyDescent="0.25">
      <c r="P43">
        <f>P42*10.764</f>
        <v>103.98023999999999</v>
      </c>
    </row>
    <row r="44" spans="15:24" x14ac:dyDescent="0.25">
      <c r="P44">
        <f>P43+R37</f>
        <v>608.85812520000002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2024-06-24T09:22:18Z</dcterms:modified>
</cp:coreProperties>
</file>